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kevinphillips/Desktop/"/>
    </mc:Choice>
  </mc:AlternateContent>
  <xr:revisionPtr revIDLastSave="0" documentId="8_{97858287-E4DC-EC4E-82D9-E95BC9818D40}" xr6:coauthVersionLast="41" xr6:coauthVersionMax="41" xr10:uidLastSave="{00000000-0000-0000-0000-000000000000}"/>
  <bookViews>
    <workbookView xWindow="0" yWindow="460" windowWidth="28800" windowHeight="17540" xr2:uid="{00000000-000D-0000-FFFF-FFFF00000000}"/>
  </bookViews>
  <sheets>
    <sheet name="Notes." sheetId="3" r:id="rId1"/>
    <sheet name="Simple Trip - No Storage" sheetId="1" r:id="rId2"/>
    <sheet name="Stored Boat - Per Dive Cos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2" l="1"/>
  <c r="E24" i="2"/>
  <c r="G24" i="2"/>
  <c r="Q23" i="2"/>
  <c r="G33" i="2"/>
  <c r="J33" i="2"/>
  <c r="N15" i="2"/>
  <c r="O15" i="2"/>
  <c r="O19" i="2"/>
  <c r="N33" i="2"/>
  <c r="S33" i="2"/>
  <c r="T33" i="2"/>
  <c r="U33" i="2"/>
  <c r="Q33" i="2"/>
  <c r="Q8" i="2"/>
  <c r="Q9" i="2"/>
  <c r="Q10" i="2"/>
  <c r="Q11" i="2"/>
  <c r="Q12" i="2"/>
  <c r="Q13" i="2"/>
  <c r="Q14" i="2"/>
  <c r="Q15" i="2"/>
  <c r="Q16" i="2"/>
  <c r="Q17" i="2"/>
  <c r="Q20" i="2"/>
  <c r="Q24" i="2"/>
  <c r="Q26" i="2"/>
  <c r="N8" i="2"/>
  <c r="P8" i="2"/>
  <c r="P9" i="2"/>
  <c r="P10" i="2"/>
  <c r="P11" i="2"/>
  <c r="P12" i="2"/>
  <c r="P13" i="2"/>
  <c r="P14" i="2"/>
  <c r="P15" i="2"/>
  <c r="P16" i="2"/>
  <c r="P17" i="2"/>
  <c r="N12" i="2"/>
  <c r="O12" i="2"/>
  <c r="N13" i="2"/>
  <c r="O13" i="2"/>
  <c r="N14" i="2"/>
  <c r="O14" i="2"/>
  <c r="O8" i="2"/>
  <c r="N17" i="2"/>
  <c r="N16" i="2"/>
  <c r="N11" i="2"/>
  <c r="N10" i="2"/>
  <c r="N9" i="2"/>
  <c r="D4" i="2"/>
  <c r="Q22" i="2"/>
  <c r="G27" i="2"/>
  <c r="G25" i="2"/>
  <c r="G26" i="2"/>
  <c r="O9" i="2"/>
  <c r="O10" i="2"/>
  <c r="O11" i="2"/>
  <c r="O16" i="2"/>
  <c r="O17" i="2"/>
  <c r="G28" i="2"/>
  <c r="G31" i="2"/>
  <c r="G29" i="2"/>
  <c r="B16" i="1"/>
  <c r="E16" i="1"/>
  <c r="C27" i="1"/>
  <c r="H17" i="1"/>
  <c r="G12" i="1"/>
  <c r="G11" i="1"/>
  <c r="G10" i="1"/>
  <c r="G9" i="1"/>
  <c r="G8" i="1"/>
  <c r="G7" i="1"/>
  <c r="G6" i="1"/>
  <c r="G5" i="1"/>
  <c r="G4" i="1"/>
  <c r="G3" i="1"/>
  <c r="E23" i="1"/>
  <c r="F12" i="1"/>
  <c r="F11" i="1"/>
  <c r="F10" i="1"/>
  <c r="F9" i="1"/>
  <c r="F8" i="1"/>
  <c r="F7" i="1"/>
  <c r="F6" i="1"/>
  <c r="F5" i="1"/>
  <c r="F4" i="1"/>
  <c r="F3" i="1"/>
  <c r="E12" i="1"/>
  <c r="E11" i="1"/>
  <c r="E10" i="1"/>
  <c r="E9" i="1"/>
  <c r="E8" i="1"/>
  <c r="E7" i="1"/>
  <c r="E6" i="1"/>
  <c r="E5" i="1"/>
  <c r="E4" i="1"/>
  <c r="E3" i="1"/>
  <c r="E17" i="1"/>
  <c r="E19" i="1"/>
  <c r="D12" i="1"/>
  <c r="D11" i="1"/>
  <c r="D10" i="1"/>
  <c r="D9" i="1"/>
  <c r="D8" i="1"/>
  <c r="D7" i="1"/>
  <c r="D6" i="1"/>
  <c r="D5" i="1"/>
  <c r="D4" i="1"/>
  <c r="D3" i="1"/>
  <c r="B23" i="1"/>
  <c r="C11" i="1"/>
  <c r="B17" i="1"/>
  <c r="B19" i="1"/>
  <c r="B11" i="1"/>
  <c r="H11" i="1"/>
  <c r="C12" i="1"/>
  <c r="C10" i="1"/>
  <c r="C9" i="1"/>
  <c r="C8" i="1"/>
  <c r="C7" i="1"/>
  <c r="C6" i="1"/>
  <c r="C5" i="1"/>
  <c r="C4" i="1"/>
  <c r="C3" i="1"/>
  <c r="B12" i="1"/>
  <c r="H12" i="1"/>
  <c r="B10" i="1"/>
  <c r="H10" i="1"/>
  <c r="B6" i="1"/>
  <c r="H6" i="1"/>
  <c r="B9" i="1"/>
  <c r="H9" i="1"/>
  <c r="B5" i="1"/>
  <c r="H5" i="1"/>
  <c r="B3" i="1"/>
  <c r="H3" i="1"/>
  <c r="B7" i="1"/>
  <c r="H7" i="1"/>
  <c r="B8" i="1"/>
  <c r="H8" i="1"/>
  <c r="B4"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5" authorId="0" shapeId="0" xr:uid="{00000000-0006-0000-0200-000001000000}">
      <text>
        <r>
          <rPr>
            <b/>
            <sz val="11"/>
            <color rgb="FF000000"/>
            <rFont val="Tahoma"/>
            <family val="2"/>
          </rPr>
          <t xml:space="preserve">Fuel costs for the boat on the trip. The boat should be filled up to full at end of the Trip.
</t>
        </r>
        <r>
          <rPr>
            <sz val="11"/>
            <color rgb="FF000000"/>
            <rFont val="Tahoma"/>
            <family val="2"/>
          </rPr>
          <t xml:space="preserve">
</t>
        </r>
      </text>
    </comment>
    <comment ref="B26" authorId="0" shapeId="0" xr:uid="{00000000-0006-0000-0200-000002000000}">
      <text>
        <r>
          <rPr>
            <b/>
            <sz val="12"/>
            <color rgb="FF000000"/>
            <rFont val="Arial"/>
            <family val="2"/>
          </rPr>
          <t>Fuel costs for the boat on the trip. The boat should be filled up to full at end of the Trip.</t>
        </r>
        <r>
          <rPr>
            <sz val="7"/>
            <color rgb="FF000000"/>
            <rFont val="Arial"/>
            <family val="2"/>
          </rPr>
          <t xml:space="preserve">
</t>
        </r>
      </text>
    </comment>
    <comment ref="B28" authorId="0" shapeId="0" xr:uid="{00000000-0006-0000-0200-000003000000}">
      <text>
        <r>
          <rPr>
            <b/>
            <sz val="10"/>
            <color rgb="FF000000"/>
            <rFont val="Tahoma"/>
            <family val="2"/>
          </rPr>
          <t>Tow costs are the full actual cost fuelling the tow vehicle.</t>
        </r>
        <r>
          <rPr>
            <sz val="10"/>
            <color rgb="FF000000"/>
            <rFont val="Tahoma"/>
            <family val="2"/>
          </rPr>
          <t xml:space="preserve">
</t>
        </r>
      </text>
    </comment>
    <comment ref="B29" authorId="0" shapeId="0" xr:uid="{00000000-0006-0000-0200-000004000000}">
      <text>
        <r>
          <rPr>
            <b/>
            <sz val="10.5"/>
            <color rgb="FF000000"/>
            <rFont val="Arial"/>
            <family val="2"/>
          </rPr>
          <t>Tow costs are the full actual cost fuelling the tow vehicle.</t>
        </r>
        <r>
          <rPr>
            <sz val="5"/>
            <color rgb="FF000000"/>
            <rFont val="Arial"/>
            <family val="2"/>
          </rPr>
          <t xml:space="preserve">
</t>
        </r>
      </text>
    </comment>
  </commentList>
</comments>
</file>

<file path=xl/sharedStrings.xml><?xml version="1.0" encoding="utf-8"?>
<sst xmlns="http://schemas.openxmlformats.org/spreadsheetml/2006/main" count="118" uniqueCount="96">
  <si>
    <t>Boat Fuel</t>
  </si>
  <si>
    <t>Total Cost</t>
  </si>
  <si>
    <t>W &amp; T Fee</t>
  </si>
  <si>
    <t>Rounded</t>
  </si>
  <si>
    <t>Fuel Cost per person</t>
  </si>
  <si>
    <t>Towing</t>
  </si>
  <si>
    <t>Lunch</t>
  </si>
  <si>
    <t>Air Fill</t>
  </si>
  <si>
    <t>Launch fee</t>
  </si>
  <si>
    <t>Towing Fuel</t>
  </si>
  <si>
    <t>Launch Fee</t>
  </si>
  <si>
    <t>Accommodation</t>
  </si>
  <si>
    <t>Air Fill Cost per cylinder</t>
  </si>
  <si>
    <t>Jon Green</t>
  </si>
  <si>
    <t>Will Green</t>
  </si>
  <si>
    <t>Steve Welton</t>
  </si>
  <si>
    <t>Boat Total</t>
  </si>
  <si>
    <t>Tow Total</t>
  </si>
  <si>
    <t>Diver Name</t>
  </si>
  <si>
    <t>Accommodation Total</t>
  </si>
  <si>
    <t>Accom. Per Person</t>
  </si>
  <si>
    <t>No. of People</t>
  </si>
  <si>
    <t>Launch Fee/person</t>
  </si>
  <si>
    <t>No. of Cylinders</t>
  </si>
  <si>
    <t>Total Cost for fills</t>
  </si>
  <si>
    <t>Boat Fuel Cost</t>
  </si>
  <si>
    <t>Paid</t>
  </si>
  <si>
    <t>ü</t>
  </si>
  <si>
    <t>X</t>
  </si>
  <si>
    <t>Dive Trip Costs</t>
  </si>
  <si>
    <t>Only change Green Cells</t>
  </si>
  <si>
    <t>W&amp;T Costs to be handed to the Treasurer</t>
  </si>
  <si>
    <t>W &amp; T Fees</t>
  </si>
  <si>
    <t>Please pass a copy of these accounts to the Treasurer.   eMails with trip summary and trip report + photos should be copied to the Diving Officer</t>
  </si>
  <si>
    <t>Towing vehicles put in actual costs for fuel used (fill up before you start, fill up when you finish)…   That is reimbursed to the individual + 15% wear and tear.</t>
  </si>
  <si>
    <t>For boats, the boats should come back full of fuel (ready for the next trip).  So any fuel used on the trip is paid for at cost (back to the person that paid for it).  A 15% wear and tear cost is then given to the club to contribute towards boat maintenance etc.</t>
  </si>
  <si>
    <t>Notes on how to calculate costs:</t>
  </si>
  <si>
    <t>Please supply receipts to the trip organiser.</t>
  </si>
  <si>
    <t>No of Divers</t>
  </si>
  <si>
    <t>Dives Done</t>
  </si>
  <si>
    <t>Diver 3</t>
  </si>
  <si>
    <t>Diver 4</t>
  </si>
  <si>
    <t>Diver 5</t>
  </si>
  <si>
    <t>Diver 6</t>
  </si>
  <si>
    <t>Diver 7</t>
  </si>
  <si>
    <t>Diver 8</t>
  </si>
  <si>
    <t>Diver 9</t>
  </si>
  <si>
    <t>Diver 10</t>
  </si>
  <si>
    <t>-----</t>
  </si>
  <si>
    <t xml:space="preserve">Trip Costs </t>
  </si>
  <si>
    <t xml:space="preserve">Fuel Costs </t>
  </si>
  <si>
    <t>(TopCat)</t>
  </si>
  <si>
    <t>(Delta)</t>
  </si>
  <si>
    <t xml:space="preserve"> </t>
  </si>
  <si>
    <t>*** - Wear and Tear +15% paid to driver of tow vehicle</t>
  </si>
  <si>
    <t>Day 1</t>
  </si>
  <si>
    <t>Day 2</t>
  </si>
  <si>
    <t>Day 3</t>
  </si>
  <si>
    <t>Day 4</t>
  </si>
  <si>
    <t>Day 5</t>
  </si>
  <si>
    <t>Day 6</t>
  </si>
  <si>
    <t>Day 7</t>
  </si>
  <si>
    <t>Day 8</t>
  </si>
  <si>
    <t xml:space="preserve">Day 9 </t>
  </si>
  <si>
    <t>Day 10</t>
  </si>
  <si>
    <t>Qualifying Dives</t>
  </si>
  <si>
    <t>Trip Running Guidelines are aviailable here:</t>
  </si>
  <si>
    <t>http://www.ecsac.org.uk/?page_id=3855</t>
  </si>
  <si>
    <r>
      <rPr>
        <b/>
        <sz val="16"/>
        <rFont val="Arial"/>
        <family val="2"/>
      </rPr>
      <t xml:space="preserve">Notes:
</t>
    </r>
    <r>
      <rPr>
        <sz val="16"/>
        <rFont val="Arial"/>
        <family val="2"/>
      </rPr>
      <t xml:space="preserve">
Please see the trip running guidelines V3 (on the website) for full details of the approach to running club trips and trip costing as well as instructor expenses etc. 
Trip organisers can use either of these two costing approaches (the two sheets here).  But must agree the approach to be used for the trip with the DO prior to the trip and make the participants aware before the trip runs.
Once the trip has run, please pass a copy of the accounts to the Treasurer.  Any monies owing to the club * should also be passed to the Treasurer asap after the trip has completed.
* - W&amp;T Costs, Storage Charges etc
eMails with trip summary and trip report + photos should be copied to the Diving Officer by the trip organiser as soon after the trip has completed as possible.  (bear in mind that the copy deadline fo the newsletter is 10pm Sunday night). 
</t>
    </r>
  </si>
  <si>
    <t>ECSAC TRIP ACCOUNTS</t>
  </si>
  <si>
    <t>Per Diver Cost</t>
  </si>
  <si>
    <t>* - 2 dive minimum applied.</t>
  </si>
  <si>
    <t>Number of divers using Topcat (stored boat)</t>
  </si>
  <si>
    <t>Divers using stored boat.</t>
  </si>
  <si>
    <t>Boat Storage Fees **</t>
  </si>
  <si>
    <t>+ 15% W&amp;T</t>
  </si>
  <si>
    <t>Wear and Tear (boat fuel + 15%)</t>
  </si>
  <si>
    <t>- Boat trailer parking and tow vehcile parking etc</t>
  </si>
  <si>
    <t>TOTAL TRIP COSTS</t>
  </si>
  <si>
    <t>Roundup =</t>
  </si>
  <si>
    <t>Per Dive Charge</t>
  </si>
  <si>
    <t xml:space="preserve">Charge Per Dive </t>
  </si>
  <si>
    <t>W&amp;T To Club =</t>
  </si>
  <si>
    <t>Paid to the person Towing</t>
  </si>
  <si>
    <t>ONLY COMPLETE THE YELLOW CELLS</t>
  </si>
  <si>
    <t>Storage Fee to Club =</t>
  </si>
  <si>
    <t>Rounding to Club =</t>
  </si>
  <si>
    <t>* Rounded to the nearest 50p</t>
  </si>
  <si>
    <t xml:space="preserve">Roundup * = </t>
  </si>
  <si>
    <t>Towing Costs*** Delta (if Applicable)</t>
  </si>
  <si>
    <t>Towing Costs*** Topcat (if Applicable)</t>
  </si>
  <si>
    <t>Parking, mooring and other fees paid by trip</t>
  </si>
  <si>
    <t>** - Storage fee only charged for the number of people that used the stored boat, £10 per user per day.  This charge is then split evenly between all the divers on a per dive basis as are fuel costs.</t>
  </si>
  <si>
    <t>Diver 1 name here</t>
  </si>
  <si>
    <t>Diver 2 name here</t>
  </si>
  <si>
    <t>Total to pay to the Club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</si>
</sst>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0_ ;\-#,##0\ "/>
  </numFmts>
  <fonts count="30">
    <font>
      <sz val="10"/>
      <name val="Arial"/>
    </font>
    <font>
      <sz val="8"/>
      <name val="Arial"/>
      <family val="2"/>
    </font>
    <font>
      <b/>
      <sz val="10"/>
      <name val="Arial"/>
      <family val="2"/>
    </font>
    <font>
      <sz val="10"/>
      <name val="Arial"/>
      <family val="2"/>
    </font>
    <font>
      <sz val="10"/>
      <name val="Arial"/>
      <family val="2"/>
    </font>
    <font>
      <sz val="10"/>
      <name val="Wingdings"/>
      <charset val="2"/>
    </font>
    <font>
      <sz val="20"/>
      <name val="Arial"/>
      <family val="2"/>
    </font>
    <font>
      <u/>
      <sz val="16"/>
      <name val="Arial"/>
      <family val="2"/>
    </font>
    <font>
      <b/>
      <i/>
      <sz val="10"/>
      <name val="Arial"/>
      <family val="2"/>
    </font>
    <font>
      <sz val="11"/>
      <name val="Calibri"/>
      <family val="2"/>
    </font>
    <font>
      <i/>
      <sz val="10"/>
      <name val="Arial"/>
      <family val="2"/>
    </font>
    <font>
      <sz val="10"/>
      <color theme="0"/>
      <name val="Arial"/>
      <family val="2"/>
    </font>
    <font>
      <b/>
      <sz val="10"/>
      <color theme="0"/>
      <name val="Arial"/>
      <family val="2"/>
    </font>
    <font>
      <sz val="12"/>
      <name val="Arial"/>
      <family val="2"/>
    </font>
    <font>
      <b/>
      <sz val="12"/>
      <name val="Arial"/>
      <family val="2"/>
    </font>
    <font>
      <b/>
      <sz val="16"/>
      <name val="Arial"/>
      <family val="2"/>
    </font>
    <font>
      <sz val="16"/>
      <name val="Arial"/>
      <family val="2"/>
    </font>
    <font>
      <b/>
      <u/>
      <sz val="10"/>
      <color rgb="FF0070C0"/>
      <name val="Arial"/>
      <family val="2"/>
    </font>
    <font>
      <b/>
      <sz val="24"/>
      <name val="Arial"/>
      <family val="2"/>
    </font>
    <font>
      <sz val="10"/>
      <color rgb="FFFF0000"/>
      <name val="Arial"/>
      <family val="2"/>
    </font>
    <font>
      <b/>
      <sz val="16"/>
      <color rgb="FFFF0000"/>
      <name val="Arial"/>
      <family val="2"/>
    </font>
    <font>
      <b/>
      <sz val="16"/>
      <color rgb="FFFFFF00"/>
      <name val="Arial"/>
      <family val="2"/>
    </font>
    <font>
      <sz val="10"/>
      <color rgb="FF000000"/>
      <name val="Tahoma"/>
      <family val="2"/>
    </font>
    <font>
      <b/>
      <sz val="10"/>
      <color rgb="FF000000"/>
      <name val="Tahoma"/>
      <family val="2"/>
    </font>
    <font>
      <b/>
      <sz val="12"/>
      <color rgb="FF000000"/>
      <name val="Arial"/>
      <family val="2"/>
    </font>
    <font>
      <sz val="7"/>
      <color rgb="FF000000"/>
      <name val="Arial"/>
      <family val="2"/>
    </font>
    <font>
      <b/>
      <sz val="11"/>
      <color rgb="FF000000"/>
      <name val="Tahoma"/>
      <family val="2"/>
    </font>
    <font>
      <sz val="11"/>
      <color rgb="FF000000"/>
      <name val="Tahoma"/>
      <family val="2"/>
    </font>
    <font>
      <b/>
      <sz val="10.5"/>
      <color rgb="FF000000"/>
      <name val="Arial"/>
      <family val="2"/>
    </font>
    <font>
      <sz val="5"/>
      <color rgb="FF000000"/>
      <name val="Arial"/>
      <family val="2"/>
    </font>
  </fonts>
  <fills count="8">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95">
    <xf numFmtId="0" fontId="0" fillId="0" borderId="0" xfId="0"/>
    <xf numFmtId="0" fontId="0" fillId="0" borderId="0" xfId="0" applyAlignment="1">
      <alignment horizontal="left"/>
    </xf>
    <xf numFmtId="164" fontId="0" fillId="0" borderId="0" xfId="0" applyNumberFormat="1" applyAlignment="1">
      <alignment horizontal="left"/>
    </xf>
    <xf numFmtId="0" fontId="2" fillId="0" borderId="0" xfId="0" applyFont="1" applyAlignment="1">
      <alignment horizontal="left"/>
    </xf>
    <xf numFmtId="164" fontId="2" fillId="0" borderId="0" xfId="0" applyNumberFormat="1" applyFont="1" applyAlignment="1">
      <alignment horizontal="left"/>
    </xf>
    <xf numFmtId="164" fontId="0" fillId="0" borderId="1" xfId="0" applyNumberFormat="1" applyBorder="1" applyAlignment="1">
      <alignment horizontal="left"/>
    </xf>
    <xf numFmtId="164" fontId="2" fillId="0" borderId="1" xfId="0" applyNumberFormat="1" applyFont="1" applyBorder="1" applyAlignment="1">
      <alignment horizontal="left"/>
    </xf>
    <xf numFmtId="164" fontId="4" fillId="0" borderId="1" xfId="0" applyNumberFormat="1" applyFont="1" applyBorder="1" applyAlignment="1">
      <alignment horizontal="left"/>
    </xf>
    <xf numFmtId="0" fontId="2" fillId="0" borderId="2" xfId="0" applyFont="1" applyBorder="1" applyAlignment="1">
      <alignment horizontal="left"/>
    </xf>
    <xf numFmtId="164" fontId="2" fillId="0" borderId="3" xfId="0" applyNumberFormat="1" applyFont="1" applyBorder="1" applyAlignment="1">
      <alignment horizontal="left"/>
    </xf>
    <xf numFmtId="0" fontId="2" fillId="0" borderId="4" xfId="0" applyFont="1" applyBorder="1" applyAlignment="1">
      <alignment horizontal="left"/>
    </xf>
    <xf numFmtId="164" fontId="0" fillId="0" borderId="5" xfId="0" applyNumberFormat="1" applyBorder="1" applyAlignment="1">
      <alignment horizontal="left"/>
    </xf>
    <xf numFmtId="164" fontId="4"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7" xfId="0" applyFont="1" applyBorder="1" applyAlignment="1">
      <alignment horizontal="left"/>
    </xf>
    <xf numFmtId="164" fontId="0" fillId="0" borderId="8" xfId="0" applyNumberFormat="1" applyBorder="1" applyAlignment="1">
      <alignment horizontal="left"/>
    </xf>
    <xf numFmtId="164" fontId="4" fillId="0" borderId="8" xfId="0" applyNumberFormat="1" applyFont="1" applyBorder="1" applyAlignment="1">
      <alignment horizontal="left"/>
    </xf>
    <xf numFmtId="0" fontId="0" fillId="0" borderId="2" xfId="0" applyBorder="1" applyAlignment="1">
      <alignment horizontal="left"/>
    </xf>
    <xf numFmtId="164" fontId="0" fillId="0" borderId="3" xfId="0" applyNumberFormat="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164" fontId="0" fillId="0" borderId="6" xfId="0" applyNumberFormat="1" applyBorder="1" applyAlignment="1">
      <alignment horizontal="left"/>
    </xf>
    <xf numFmtId="0" fontId="11" fillId="2" borderId="9" xfId="0" applyFont="1" applyFill="1" applyBorder="1" applyAlignment="1">
      <alignment horizontal="left"/>
    </xf>
    <xf numFmtId="0" fontId="2" fillId="0" borderId="0" xfId="0" applyFont="1" applyAlignment="1">
      <alignment horizontal="center" vertical="center"/>
    </xf>
    <xf numFmtId="164" fontId="12" fillId="2" borderId="10"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4" fillId="0" borderId="3" xfId="0" applyFont="1" applyBorder="1" applyAlignment="1">
      <alignment horizontal="center" vertical="center"/>
    </xf>
    <xf numFmtId="164" fontId="2" fillId="0" borderId="5" xfId="0" applyNumberFormat="1" applyFont="1" applyBorder="1" applyAlignment="1">
      <alignment horizontal="left"/>
    </xf>
    <xf numFmtId="0" fontId="4" fillId="0" borderId="6" xfId="0" applyFont="1" applyBorder="1" applyAlignment="1">
      <alignment horizontal="center" vertical="center"/>
    </xf>
    <xf numFmtId="164" fontId="2" fillId="0" borderId="8" xfId="0" applyNumberFormat="1" applyFont="1" applyBorder="1" applyAlignment="1">
      <alignment horizontal="left"/>
    </xf>
    <xf numFmtId="0" fontId="5" fillId="0" borderId="12" xfId="0" applyFont="1" applyBorder="1" applyAlignment="1">
      <alignment horizontal="center" vertical="center"/>
    </xf>
    <xf numFmtId="0" fontId="12" fillId="2" borderId="13" xfId="0" applyFont="1" applyFill="1" applyBorder="1" applyAlignment="1">
      <alignment horizontal="center" vertical="center"/>
    </xf>
    <xf numFmtId="165" fontId="11" fillId="3" borderId="3" xfId="0" applyNumberFormat="1" applyFont="1" applyFill="1" applyBorder="1" applyAlignment="1">
      <alignment horizontal="center" vertical="center"/>
    </xf>
    <xf numFmtId="1" fontId="11" fillId="3" borderId="3" xfId="0" applyNumberFormat="1" applyFont="1" applyFill="1" applyBorder="1" applyAlignment="1">
      <alignment horizontal="center" vertical="center"/>
    </xf>
    <xf numFmtId="164" fontId="11" fillId="3" borderId="14" xfId="0" applyNumberFormat="1" applyFont="1" applyFill="1" applyBorder="1" applyAlignment="1">
      <alignment horizontal="left"/>
    </xf>
    <xf numFmtId="44" fontId="2" fillId="0" borderId="0" xfId="0" applyNumberFormat="1" applyFont="1" applyAlignment="1">
      <alignment horizontal="left"/>
    </xf>
    <xf numFmtId="0" fontId="8" fillId="0" borderId="0" xfId="0" applyFont="1" applyAlignment="1">
      <alignment horizontal="left"/>
    </xf>
    <xf numFmtId="0" fontId="9" fillId="0" borderId="0" xfId="0" applyFont="1" applyAlignment="1">
      <alignment vertical="center"/>
    </xf>
    <xf numFmtId="0" fontId="10" fillId="0" borderId="0" xfId="0" applyFont="1" applyAlignment="1">
      <alignment horizontal="left"/>
    </xf>
    <xf numFmtId="0" fontId="3" fillId="0" borderId="0" xfId="0" applyFont="1"/>
    <xf numFmtId="0" fontId="17" fillId="0" borderId="0" xfId="0" applyFont="1"/>
    <xf numFmtId="0" fontId="11" fillId="0" borderId="0" xfId="0" applyFont="1"/>
    <xf numFmtId="0" fontId="13" fillId="4" borderId="0" xfId="0" applyFont="1" applyFill="1" applyAlignment="1">
      <alignment vertical="center"/>
    </xf>
    <xf numFmtId="0" fontId="0" fillId="4" borderId="0" xfId="0" applyFill="1"/>
    <xf numFmtId="8" fontId="0" fillId="4" borderId="0" xfId="0" applyNumberFormat="1" applyFill="1"/>
    <xf numFmtId="0" fontId="19" fillId="0" borderId="0" xfId="0" applyFont="1"/>
    <xf numFmtId="0" fontId="0" fillId="6" borderId="20" xfId="0" applyFill="1" applyBorder="1"/>
    <xf numFmtId="0" fontId="0" fillId="6" borderId="21" xfId="0" applyFill="1" applyBorder="1"/>
    <xf numFmtId="0" fontId="2" fillId="6" borderId="20" xfId="0" applyFont="1" applyFill="1" applyBorder="1"/>
    <xf numFmtId="8" fontId="2" fillId="6" borderId="21" xfId="0" applyNumberFormat="1" applyFont="1" applyFill="1" applyBorder="1"/>
    <xf numFmtId="0" fontId="0" fillId="6" borderId="22" xfId="0" applyFill="1" applyBorder="1"/>
    <xf numFmtId="0" fontId="0" fillId="6" borderId="24" xfId="0" applyFill="1" applyBorder="1"/>
    <xf numFmtId="0" fontId="13" fillId="7" borderId="0" xfId="0" applyFont="1" applyFill="1" applyAlignment="1">
      <alignment vertical="center"/>
    </xf>
    <xf numFmtId="0" fontId="0" fillId="7" borderId="0" xfId="0" applyFill="1"/>
    <xf numFmtId="6" fontId="13" fillId="7" borderId="0" xfId="0" applyNumberFormat="1" applyFont="1" applyFill="1" applyAlignment="1">
      <alignment vertical="center"/>
    </xf>
    <xf numFmtId="0" fontId="2" fillId="7" borderId="0" xfId="0" applyFont="1" applyFill="1" applyAlignment="1">
      <alignment horizontal="right"/>
    </xf>
    <xf numFmtId="8" fontId="2" fillId="7" borderId="0" xfId="0" applyNumberFormat="1" applyFont="1" applyFill="1"/>
    <xf numFmtId="0" fontId="3" fillId="7" borderId="0" xfId="0" quotePrefix="1" applyFont="1" applyFill="1"/>
    <xf numFmtId="8" fontId="0" fillId="7" borderId="0" xfId="0" applyNumberFormat="1" applyFill="1"/>
    <xf numFmtId="0" fontId="3" fillId="7" borderId="0" xfId="0" applyFont="1" applyFill="1"/>
    <xf numFmtId="6" fontId="13" fillId="7" borderId="0" xfId="0" quotePrefix="1" applyNumberFormat="1" applyFont="1" applyFill="1" applyAlignment="1">
      <alignment vertical="center"/>
    </xf>
    <xf numFmtId="0" fontId="2" fillId="7" borderId="0" xfId="0" applyFont="1" applyFill="1"/>
    <xf numFmtId="6" fontId="2" fillId="7" borderId="0" xfId="0" applyNumberFormat="1" applyFont="1" applyFill="1"/>
    <xf numFmtId="6" fontId="14" fillId="7" borderId="0" xfId="0" applyNumberFormat="1" applyFont="1" applyFill="1" applyAlignment="1">
      <alignment vertical="center"/>
    </xf>
    <xf numFmtId="0" fontId="14" fillId="7" borderId="0" xfId="0" applyFont="1" applyFill="1" applyAlignment="1">
      <alignment vertical="center"/>
    </xf>
    <xf numFmtId="0" fontId="3" fillId="7" borderId="0" xfId="0" applyFont="1" applyFill="1" applyAlignment="1">
      <alignment horizontal="right"/>
    </xf>
    <xf numFmtId="0" fontId="0" fillId="7" borderId="0" xfId="0" applyFill="1" applyBorder="1"/>
    <xf numFmtId="0" fontId="16" fillId="7" borderId="0" xfId="0" applyFont="1" applyFill="1"/>
    <xf numFmtId="0" fontId="20" fillId="4" borderId="0" xfId="0" applyFont="1" applyFill="1"/>
    <xf numFmtId="0" fontId="21" fillId="4" borderId="0" xfId="0" applyFont="1" applyFill="1"/>
    <xf numFmtId="0" fontId="16" fillId="0" borderId="0" xfId="0" applyFont="1"/>
    <xf numFmtId="0" fontId="16" fillId="4" borderId="0" xfId="0" applyFont="1" applyFill="1"/>
    <xf numFmtId="0" fontId="14" fillId="7" borderId="0" xfId="0" applyFont="1" applyFill="1" applyAlignment="1">
      <alignment horizontal="right" vertical="center"/>
    </xf>
    <xf numFmtId="0" fontId="3" fillId="4" borderId="0" xfId="0" applyFont="1" applyFill="1" applyAlignment="1">
      <alignment horizontal="right"/>
    </xf>
    <xf numFmtId="0" fontId="3" fillId="7" borderId="0" xfId="0" applyFont="1" applyFill="1" applyBorder="1" applyAlignment="1">
      <alignment horizontal="right"/>
    </xf>
    <xf numFmtId="0" fontId="0" fillId="5" borderId="25" xfId="0" applyFill="1" applyBorder="1"/>
    <xf numFmtId="0" fontId="0" fillId="5" borderId="26" xfId="0" applyFill="1" applyBorder="1"/>
    <xf numFmtId="0" fontId="15" fillId="5" borderId="26" xfId="0" applyFont="1" applyFill="1" applyBorder="1" applyAlignment="1">
      <alignment horizontal="right"/>
    </xf>
    <xf numFmtId="8" fontId="16" fillId="5" borderId="27" xfId="0" applyNumberFormat="1" applyFont="1" applyFill="1" applyBorder="1"/>
    <xf numFmtId="0" fontId="16"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8" fillId="0" borderId="0" xfId="0" applyFont="1" applyAlignment="1">
      <alignment horizont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2" fillId="5" borderId="17" xfId="0" applyFont="1" applyFill="1" applyBorder="1" applyAlignment="1">
      <alignment horizontal="center"/>
    </xf>
    <xf numFmtId="0" fontId="0" fillId="5" borderId="19"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7"/>
  <sheetViews>
    <sheetView tabSelected="1" workbookViewId="0">
      <selection activeCell="N12" sqref="N12"/>
    </sheetView>
  </sheetViews>
  <sheetFormatPr baseColWidth="10" defaultRowHeight="13"/>
  <sheetData>
    <row r="1" spans="2:12" ht="30">
      <c r="B1" s="89" t="s">
        <v>69</v>
      </c>
      <c r="C1" s="89"/>
      <c r="D1" s="89"/>
      <c r="E1" s="89"/>
      <c r="F1" s="89"/>
      <c r="G1" s="89"/>
      <c r="H1" s="89"/>
      <c r="I1" s="89"/>
      <c r="J1" s="89"/>
      <c r="K1" s="89"/>
      <c r="L1" s="89"/>
    </row>
    <row r="2" spans="2:12" ht="14" thickBot="1"/>
    <row r="3" spans="2:12" ht="14" thickTop="1">
      <c r="B3" s="80" t="s">
        <v>68</v>
      </c>
      <c r="C3" s="81"/>
      <c r="D3" s="81"/>
      <c r="E3" s="81"/>
      <c r="F3" s="81"/>
      <c r="G3" s="81"/>
      <c r="H3" s="81"/>
      <c r="I3" s="81"/>
      <c r="J3" s="81"/>
      <c r="K3" s="81"/>
      <c r="L3" s="82"/>
    </row>
    <row r="4" spans="2:12">
      <c r="B4" s="83"/>
      <c r="C4" s="84"/>
      <c r="D4" s="84"/>
      <c r="E4" s="84"/>
      <c r="F4" s="84"/>
      <c r="G4" s="84"/>
      <c r="H4" s="84"/>
      <c r="I4" s="84"/>
      <c r="J4" s="84"/>
      <c r="K4" s="84"/>
      <c r="L4" s="85"/>
    </row>
    <row r="5" spans="2:12">
      <c r="B5" s="83"/>
      <c r="C5" s="84"/>
      <c r="D5" s="84"/>
      <c r="E5" s="84"/>
      <c r="F5" s="84"/>
      <c r="G5" s="84"/>
      <c r="H5" s="84"/>
      <c r="I5" s="84"/>
      <c r="J5" s="84"/>
      <c r="K5" s="84"/>
      <c r="L5" s="85"/>
    </row>
    <row r="6" spans="2:12">
      <c r="B6" s="83"/>
      <c r="C6" s="84"/>
      <c r="D6" s="84"/>
      <c r="E6" s="84"/>
      <c r="F6" s="84"/>
      <c r="G6" s="84"/>
      <c r="H6" s="84"/>
      <c r="I6" s="84"/>
      <c r="J6" s="84"/>
      <c r="K6" s="84"/>
      <c r="L6" s="85"/>
    </row>
    <row r="7" spans="2:12">
      <c r="B7" s="83"/>
      <c r="C7" s="84"/>
      <c r="D7" s="84"/>
      <c r="E7" s="84"/>
      <c r="F7" s="84"/>
      <c r="G7" s="84"/>
      <c r="H7" s="84"/>
      <c r="I7" s="84"/>
      <c r="J7" s="84"/>
      <c r="K7" s="84"/>
      <c r="L7" s="85"/>
    </row>
    <row r="8" spans="2:12">
      <c r="B8" s="83"/>
      <c r="C8" s="84"/>
      <c r="D8" s="84"/>
      <c r="E8" s="84"/>
      <c r="F8" s="84"/>
      <c r="G8" s="84"/>
      <c r="H8" s="84"/>
      <c r="I8" s="84"/>
      <c r="J8" s="84"/>
      <c r="K8" s="84"/>
      <c r="L8" s="85"/>
    </row>
    <row r="9" spans="2:12">
      <c r="B9" s="83"/>
      <c r="C9" s="84"/>
      <c r="D9" s="84"/>
      <c r="E9" s="84"/>
      <c r="F9" s="84"/>
      <c r="G9" s="84"/>
      <c r="H9" s="84"/>
      <c r="I9" s="84"/>
      <c r="J9" s="84"/>
      <c r="K9" s="84"/>
      <c r="L9" s="85"/>
    </row>
    <row r="10" spans="2:12">
      <c r="B10" s="83"/>
      <c r="C10" s="84"/>
      <c r="D10" s="84"/>
      <c r="E10" s="84"/>
      <c r="F10" s="84"/>
      <c r="G10" s="84"/>
      <c r="H10" s="84"/>
      <c r="I10" s="84"/>
      <c r="J10" s="84"/>
      <c r="K10" s="84"/>
      <c r="L10" s="85"/>
    </row>
    <row r="11" spans="2:12">
      <c r="B11" s="83"/>
      <c r="C11" s="84"/>
      <c r="D11" s="84"/>
      <c r="E11" s="84"/>
      <c r="F11" s="84"/>
      <c r="G11" s="84"/>
      <c r="H11" s="84"/>
      <c r="I11" s="84"/>
      <c r="J11" s="84"/>
      <c r="K11" s="84"/>
      <c r="L11" s="85"/>
    </row>
    <row r="12" spans="2:12">
      <c r="B12" s="83"/>
      <c r="C12" s="84"/>
      <c r="D12" s="84"/>
      <c r="E12" s="84"/>
      <c r="F12" s="84"/>
      <c r="G12" s="84"/>
      <c r="H12" s="84"/>
      <c r="I12" s="84"/>
      <c r="J12" s="84"/>
      <c r="K12" s="84"/>
      <c r="L12" s="85"/>
    </row>
    <row r="13" spans="2:12">
      <c r="B13" s="83"/>
      <c r="C13" s="84"/>
      <c r="D13" s="84"/>
      <c r="E13" s="84"/>
      <c r="F13" s="84"/>
      <c r="G13" s="84"/>
      <c r="H13" s="84"/>
      <c r="I13" s="84"/>
      <c r="J13" s="84"/>
      <c r="K13" s="84"/>
      <c r="L13" s="85"/>
    </row>
    <row r="14" spans="2:12">
      <c r="B14" s="83"/>
      <c r="C14" s="84"/>
      <c r="D14" s="84"/>
      <c r="E14" s="84"/>
      <c r="F14" s="84"/>
      <c r="G14" s="84"/>
      <c r="H14" s="84"/>
      <c r="I14" s="84"/>
      <c r="J14" s="84"/>
      <c r="K14" s="84"/>
      <c r="L14" s="85"/>
    </row>
    <row r="15" spans="2:12">
      <c r="B15" s="83"/>
      <c r="C15" s="84"/>
      <c r="D15" s="84"/>
      <c r="E15" s="84"/>
      <c r="F15" s="84"/>
      <c r="G15" s="84"/>
      <c r="H15" s="84"/>
      <c r="I15" s="84"/>
      <c r="J15" s="84"/>
      <c r="K15" s="84"/>
      <c r="L15" s="85"/>
    </row>
    <row r="16" spans="2:12">
      <c r="B16" s="83"/>
      <c r="C16" s="84"/>
      <c r="D16" s="84"/>
      <c r="E16" s="84"/>
      <c r="F16" s="84"/>
      <c r="G16" s="84"/>
      <c r="H16" s="84"/>
      <c r="I16" s="84"/>
      <c r="J16" s="84"/>
      <c r="K16" s="84"/>
      <c r="L16" s="85"/>
    </row>
    <row r="17" spans="2:12">
      <c r="B17" s="83"/>
      <c r="C17" s="84"/>
      <c r="D17" s="84"/>
      <c r="E17" s="84"/>
      <c r="F17" s="84"/>
      <c r="G17" s="84"/>
      <c r="H17" s="84"/>
      <c r="I17" s="84"/>
      <c r="J17" s="84"/>
      <c r="K17" s="84"/>
      <c r="L17" s="85"/>
    </row>
    <row r="18" spans="2:12">
      <c r="B18" s="83"/>
      <c r="C18" s="84"/>
      <c r="D18" s="84"/>
      <c r="E18" s="84"/>
      <c r="F18" s="84"/>
      <c r="G18" s="84"/>
      <c r="H18" s="84"/>
      <c r="I18" s="84"/>
      <c r="J18" s="84"/>
      <c r="K18" s="84"/>
      <c r="L18" s="85"/>
    </row>
    <row r="19" spans="2:12">
      <c r="B19" s="83"/>
      <c r="C19" s="84"/>
      <c r="D19" s="84"/>
      <c r="E19" s="84"/>
      <c r="F19" s="84"/>
      <c r="G19" s="84"/>
      <c r="H19" s="84"/>
      <c r="I19" s="84"/>
      <c r="J19" s="84"/>
      <c r="K19" s="84"/>
      <c r="L19" s="85"/>
    </row>
    <row r="20" spans="2:12">
      <c r="B20" s="83"/>
      <c r="C20" s="84"/>
      <c r="D20" s="84"/>
      <c r="E20" s="84"/>
      <c r="F20" s="84"/>
      <c r="G20" s="84"/>
      <c r="H20" s="84"/>
      <c r="I20" s="84"/>
      <c r="J20" s="84"/>
      <c r="K20" s="84"/>
      <c r="L20" s="85"/>
    </row>
    <row r="21" spans="2:12">
      <c r="B21" s="83"/>
      <c r="C21" s="84"/>
      <c r="D21" s="84"/>
      <c r="E21" s="84"/>
      <c r="F21" s="84"/>
      <c r="G21" s="84"/>
      <c r="H21" s="84"/>
      <c r="I21" s="84"/>
      <c r="J21" s="84"/>
      <c r="K21" s="84"/>
      <c r="L21" s="85"/>
    </row>
    <row r="22" spans="2:12">
      <c r="B22" s="83"/>
      <c r="C22" s="84"/>
      <c r="D22" s="84"/>
      <c r="E22" s="84"/>
      <c r="F22" s="84"/>
      <c r="G22" s="84"/>
      <c r="H22" s="84"/>
      <c r="I22" s="84"/>
      <c r="J22" s="84"/>
      <c r="K22" s="84"/>
      <c r="L22" s="85"/>
    </row>
    <row r="23" spans="2:12">
      <c r="B23" s="83"/>
      <c r="C23" s="84"/>
      <c r="D23" s="84"/>
      <c r="E23" s="84"/>
      <c r="F23" s="84"/>
      <c r="G23" s="84"/>
      <c r="H23" s="84"/>
      <c r="I23" s="84"/>
      <c r="J23" s="84"/>
      <c r="K23" s="84"/>
      <c r="L23" s="85"/>
    </row>
    <row r="24" spans="2:12">
      <c r="B24" s="83"/>
      <c r="C24" s="84"/>
      <c r="D24" s="84"/>
      <c r="E24" s="84"/>
      <c r="F24" s="84"/>
      <c r="G24" s="84"/>
      <c r="H24" s="84"/>
      <c r="I24" s="84"/>
      <c r="J24" s="84"/>
      <c r="K24" s="84"/>
      <c r="L24" s="85"/>
    </row>
    <row r="25" spans="2:12">
      <c r="B25" s="83"/>
      <c r="C25" s="84"/>
      <c r="D25" s="84"/>
      <c r="E25" s="84"/>
      <c r="F25" s="84"/>
      <c r="G25" s="84"/>
      <c r="H25" s="84"/>
      <c r="I25" s="84"/>
      <c r="J25" s="84"/>
      <c r="K25" s="84"/>
      <c r="L25" s="85"/>
    </row>
    <row r="26" spans="2:12">
      <c r="B26" s="83"/>
      <c r="C26" s="84"/>
      <c r="D26" s="84"/>
      <c r="E26" s="84"/>
      <c r="F26" s="84"/>
      <c r="G26" s="84"/>
      <c r="H26" s="84"/>
      <c r="I26" s="84"/>
      <c r="J26" s="84"/>
      <c r="K26" s="84"/>
      <c r="L26" s="85"/>
    </row>
    <row r="27" spans="2:12">
      <c r="B27" s="83"/>
      <c r="C27" s="84"/>
      <c r="D27" s="84"/>
      <c r="E27" s="84"/>
      <c r="F27" s="84"/>
      <c r="G27" s="84"/>
      <c r="H27" s="84"/>
      <c r="I27" s="84"/>
      <c r="J27" s="84"/>
      <c r="K27" s="84"/>
      <c r="L27" s="85"/>
    </row>
    <row r="28" spans="2:12">
      <c r="B28" s="83"/>
      <c r="C28" s="84"/>
      <c r="D28" s="84"/>
      <c r="E28" s="84"/>
      <c r="F28" s="84"/>
      <c r="G28" s="84"/>
      <c r="H28" s="84"/>
      <c r="I28" s="84"/>
      <c r="J28" s="84"/>
      <c r="K28" s="84"/>
      <c r="L28" s="85"/>
    </row>
    <row r="29" spans="2:12">
      <c r="B29" s="83"/>
      <c r="C29" s="84"/>
      <c r="D29" s="84"/>
      <c r="E29" s="84"/>
      <c r="F29" s="84"/>
      <c r="G29" s="84"/>
      <c r="H29" s="84"/>
      <c r="I29" s="84"/>
      <c r="J29" s="84"/>
      <c r="K29" s="84"/>
      <c r="L29" s="85"/>
    </row>
    <row r="30" spans="2:12">
      <c r="B30" s="83"/>
      <c r="C30" s="84"/>
      <c r="D30" s="84"/>
      <c r="E30" s="84"/>
      <c r="F30" s="84"/>
      <c r="G30" s="84"/>
      <c r="H30" s="84"/>
      <c r="I30" s="84"/>
      <c r="J30" s="84"/>
      <c r="K30" s="84"/>
      <c r="L30" s="85"/>
    </row>
    <row r="31" spans="2:12">
      <c r="B31" s="83"/>
      <c r="C31" s="84"/>
      <c r="D31" s="84"/>
      <c r="E31" s="84"/>
      <c r="F31" s="84"/>
      <c r="G31" s="84"/>
      <c r="H31" s="84"/>
      <c r="I31" s="84"/>
      <c r="J31" s="84"/>
      <c r="K31" s="84"/>
      <c r="L31" s="85"/>
    </row>
    <row r="32" spans="2:12">
      <c r="B32" s="83"/>
      <c r="C32" s="84"/>
      <c r="D32" s="84"/>
      <c r="E32" s="84"/>
      <c r="F32" s="84"/>
      <c r="G32" s="84"/>
      <c r="H32" s="84"/>
      <c r="I32" s="84"/>
      <c r="J32" s="84"/>
      <c r="K32" s="84"/>
      <c r="L32" s="85"/>
    </row>
    <row r="33" spans="2:12">
      <c r="B33" s="83"/>
      <c r="C33" s="84"/>
      <c r="D33" s="84"/>
      <c r="E33" s="84"/>
      <c r="F33" s="84"/>
      <c r="G33" s="84"/>
      <c r="H33" s="84"/>
      <c r="I33" s="84"/>
      <c r="J33" s="84"/>
      <c r="K33" s="84"/>
      <c r="L33" s="85"/>
    </row>
    <row r="34" spans="2:12" ht="14" thickBot="1">
      <c r="B34" s="86"/>
      <c r="C34" s="87"/>
      <c r="D34" s="87"/>
      <c r="E34" s="87"/>
      <c r="F34" s="87"/>
      <c r="G34" s="87"/>
      <c r="H34" s="87"/>
      <c r="I34" s="87"/>
      <c r="J34" s="87"/>
      <c r="K34" s="87"/>
      <c r="L34" s="88"/>
    </row>
    <row r="35" spans="2:12" ht="14" thickTop="1"/>
    <row r="37" spans="2:12">
      <c r="B37" s="40" t="s">
        <v>66</v>
      </c>
      <c r="F37" s="41" t="s">
        <v>67</v>
      </c>
    </row>
  </sheetData>
  <mergeCells count="2">
    <mergeCell ref="B3:L34"/>
    <mergeCell ref="B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zoomScale="85" zoomScaleNormal="85" workbookViewId="0">
      <selection activeCell="B29" sqref="B29"/>
    </sheetView>
  </sheetViews>
  <sheetFormatPr baseColWidth="10" defaultColWidth="9.1640625" defaultRowHeight="13"/>
  <cols>
    <col min="1" max="1" width="22.5" style="1" customWidth="1"/>
    <col min="2" max="2" width="16.83203125" style="2" customWidth="1"/>
    <col min="3" max="3" width="16.83203125" style="1" customWidth="1"/>
    <col min="4" max="4" width="20.6640625" style="1" customWidth="1"/>
    <col min="5" max="5" width="11.83203125" style="1" customWidth="1"/>
    <col min="6" max="6" width="11.1640625" style="2" customWidth="1"/>
    <col min="7" max="7" width="18.83203125" style="1" customWidth="1"/>
    <col min="8" max="8" width="10.33203125" style="1" customWidth="1"/>
    <col min="9" max="16384" width="9.1640625" style="1"/>
  </cols>
  <sheetData>
    <row r="1" spans="1:10" ht="28.5" customHeight="1" thickBot="1">
      <c r="A1" s="90" t="s">
        <v>29</v>
      </c>
      <c r="B1" s="90"/>
      <c r="C1" s="90"/>
      <c r="D1" s="90"/>
      <c r="E1" s="90"/>
      <c r="F1" s="90"/>
      <c r="G1" s="90"/>
      <c r="H1" s="90"/>
      <c r="I1" s="90"/>
      <c r="J1" s="90"/>
    </row>
    <row r="2" spans="1:10" s="23" customFormat="1" ht="14" thickBot="1">
      <c r="A2" s="32"/>
      <c r="B2" s="24" t="s">
        <v>0</v>
      </c>
      <c r="C2" s="25" t="s">
        <v>11</v>
      </c>
      <c r="D2" s="25" t="s">
        <v>5</v>
      </c>
      <c r="E2" s="25" t="s">
        <v>6</v>
      </c>
      <c r="F2" s="24" t="s">
        <v>7</v>
      </c>
      <c r="G2" s="25" t="s">
        <v>8</v>
      </c>
      <c r="H2" s="25" t="s">
        <v>1</v>
      </c>
      <c r="I2" s="25" t="s">
        <v>3</v>
      </c>
      <c r="J2" s="26" t="s">
        <v>26</v>
      </c>
    </row>
    <row r="3" spans="1:10">
      <c r="A3" s="14" t="s">
        <v>13</v>
      </c>
      <c r="B3" s="15">
        <f>B19</f>
        <v>7.1875</v>
      </c>
      <c r="C3" s="15">
        <f>B23</f>
        <v>12.5</v>
      </c>
      <c r="D3" s="15">
        <f>E19</f>
        <v>13.375937499999999</v>
      </c>
      <c r="E3" s="15">
        <f>H17</f>
        <v>6.25</v>
      </c>
      <c r="F3" s="16">
        <f>E23</f>
        <v>4</v>
      </c>
      <c r="G3" s="15">
        <f>H17</f>
        <v>6.25</v>
      </c>
      <c r="H3" s="15">
        <f>SUM(B3:C3:D3:E3:F3:G3)</f>
        <v>49.563437499999999</v>
      </c>
      <c r="I3" s="30">
        <v>33</v>
      </c>
      <c r="J3" s="31" t="s">
        <v>27</v>
      </c>
    </row>
    <row r="4" spans="1:10">
      <c r="A4" s="8" t="s">
        <v>14</v>
      </c>
      <c r="B4" s="5">
        <f>B19</f>
        <v>7.1875</v>
      </c>
      <c r="C4" s="5">
        <f>B23</f>
        <v>12.5</v>
      </c>
      <c r="D4" s="5">
        <f>E19</f>
        <v>13.375937499999999</v>
      </c>
      <c r="E4" s="5">
        <f>H17</f>
        <v>6.25</v>
      </c>
      <c r="F4" s="7">
        <f>E23</f>
        <v>4</v>
      </c>
      <c r="G4" s="5">
        <f>H17</f>
        <v>6.25</v>
      </c>
      <c r="H4" s="5">
        <f>SUM(B4:C4:D4:E4:F4:G4)</f>
        <v>49.563437499999999</v>
      </c>
      <c r="I4" s="6">
        <v>33</v>
      </c>
      <c r="J4" s="27" t="s">
        <v>28</v>
      </c>
    </row>
    <row r="5" spans="1:10">
      <c r="A5" s="8" t="s">
        <v>15</v>
      </c>
      <c r="B5" s="5">
        <f>B19</f>
        <v>7.1875</v>
      </c>
      <c r="C5" s="5">
        <f>B23</f>
        <v>12.5</v>
      </c>
      <c r="D5" s="5">
        <f>E19</f>
        <v>13.375937499999999</v>
      </c>
      <c r="E5" s="5">
        <f>H17</f>
        <v>6.25</v>
      </c>
      <c r="F5" s="7">
        <f>E23</f>
        <v>4</v>
      </c>
      <c r="G5" s="5">
        <f>H17</f>
        <v>6.25</v>
      </c>
      <c r="H5" s="5">
        <f>SUM(B5:C5:D5:E5:F5:G5)</f>
        <v>49.563437499999999</v>
      </c>
      <c r="I5" s="6">
        <v>33</v>
      </c>
      <c r="J5" s="27" t="s">
        <v>28</v>
      </c>
    </row>
    <row r="6" spans="1:10">
      <c r="A6" s="8" t="s">
        <v>18</v>
      </c>
      <c r="B6" s="5">
        <f>B19</f>
        <v>7.1875</v>
      </c>
      <c r="C6" s="5">
        <f>B23</f>
        <v>12.5</v>
      </c>
      <c r="D6" s="5">
        <f>E19</f>
        <v>13.375937499999999</v>
      </c>
      <c r="E6" s="5">
        <f>H17</f>
        <v>6.25</v>
      </c>
      <c r="F6" s="7">
        <f>E23</f>
        <v>4</v>
      </c>
      <c r="G6" s="5">
        <f>H17</f>
        <v>6.25</v>
      </c>
      <c r="H6" s="5">
        <f>SUM(B6:C6:D6:E6:F6:G6)</f>
        <v>49.563437499999999</v>
      </c>
      <c r="I6" s="6">
        <v>33</v>
      </c>
      <c r="J6" s="27" t="s">
        <v>28</v>
      </c>
    </row>
    <row r="7" spans="1:10">
      <c r="A7" s="8" t="s">
        <v>18</v>
      </c>
      <c r="B7" s="5">
        <f>B19</f>
        <v>7.1875</v>
      </c>
      <c r="C7" s="5">
        <f>B23</f>
        <v>12.5</v>
      </c>
      <c r="D7" s="5">
        <f>E19</f>
        <v>13.375937499999999</v>
      </c>
      <c r="E7" s="5">
        <f>H17</f>
        <v>6.25</v>
      </c>
      <c r="F7" s="7">
        <f>E23</f>
        <v>4</v>
      </c>
      <c r="G7" s="5">
        <f>H17</f>
        <v>6.25</v>
      </c>
      <c r="H7" s="5">
        <f>SUM(B7:C7:D7:E7:F7:G7)</f>
        <v>49.563437499999999</v>
      </c>
      <c r="I7" s="6">
        <v>33</v>
      </c>
      <c r="J7" s="27" t="s">
        <v>28</v>
      </c>
    </row>
    <row r="8" spans="1:10">
      <c r="A8" s="8" t="s">
        <v>18</v>
      </c>
      <c r="B8" s="5">
        <f>B19</f>
        <v>7.1875</v>
      </c>
      <c r="C8" s="5">
        <f>B23</f>
        <v>12.5</v>
      </c>
      <c r="D8" s="5">
        <f>E19</f>
        <v>13.375937499999999</v>
      </c>
      <c r="E8" s="5">
        <f>H17</f>
        <v>6.25</v>
      </c>
      <c r="F8" s="7">
        <f>E23</f>
        <v>4</v>
      </c>
      <c r="G8" s="5">
        <f>H17</f>
        <v>6.25</v>
      </c>
      <c r="H8" s="5">
        <f>SUM(B8:C8:D8:E8:F8:G8)</f>
        <v>49.563437499999999</v>
      </c>
      <c r="I8" s="6">
        <v>33</v>
      </c>
      <c r="J8" s="27" t="s">
        <v>28</v>
      </c>
    </row>
    <row r="9" spans="1:10">
      <c r="A9" s="8" t="s">
        <v>18</v>
      </c>
      <c r="B9" s="5">
        <f>B19</f>
        <v>7.1875</v>
      </c>
      <c r="C9" s="5">
        <f>B23</f>
        <v>12.5</v>
      </c>
      <c r="D9" s="5">
        <f>E19</f>
        <v>13.375937499999999</v>
      </c>
      <c r="E9" s="5">
        <f>H17</f>
        <v>6.25</v>
      </c>
      <c r="F9" s="7">
        <f>E23</f>
        <v>4</v>
      </c>
      <c r="G9" s="5">
        <f>H17</f>
        <v>6.25</v>
      </c>
      <c r="H9" s="7">
        <f>SUM(B9:C9:D9:E9:F9:G9)</f>
        <v>49.563437499999999</v>
      </c>
      <c r="I9" s="6">
        <v>15</v>
      </c>
      <c r="J9" s="27" t="s">
        <v>28</v>
      </c>
    </row>
    <row r="10" spans="1:10">
      <c r="A10" s="8" t="s">
        <v>18</v>
      </c>
      <c r="B10" s="5">
        <f>B19</f>
        <v>7.1875</v>
      </c>
      <c r="C10" s="5">
        <f>B23</f>
        <v>12.5</v>
      </c>
      <c r="D10" s="5">
        <f>E19</f>
        <v>13.375937499999999</v>
      </c>
      <c r="E10" s="5">
        <f>H17</f>
        <v>6.25</v>
      </c>
      <c r="F10" s="7">
        <f>E23</f>
        <v>4</v>
      </c>
      <c r="G10" s="5">
        <f>H17</f>
        <v>6.25</v>
      </c>
      <c r="H10" s="5">
        <f>SUM(B10:C10:D10:E10:F10:G10)</f>
        <v>49.563437499999999</v>
      </c>
      <c r="I10" s="6">
        <v>12</v>
      </c>
      <c r="J10" s="27" t="s">
        <v>28</v>
      </c>
    </row>
    <row r="11" spans="1:10">
      <c r="A11" s="8" t="s">
        <v>18</v>
      </c>
      <c r="B11" s="5">
        <f>B19</f>
        <v>7.1875</v>
      </c>
      <c r="C11" s="5">
        <f>B23</f>
        <v>12.5</v>
      </c>
      <c r="D11" s="5">
        <f>E19</f>
        <v>13.375937499999999</v>
      </c>
      <c r="E11" s="5">
        <f>H17</f>
        <v>6.25</v>
      </c>
      <c r="F11" s="7">
        <f>E23</f>
        <v>4</v>
      </c>
      <c r="G11" s="5">
        <f>H17</f>
        <v>6.25</v>
      </c>
      <c r="H11" s="5">
        <f>SUM(B11:C11:D11:E11:F11:G11)</f>
        <v>49.563437499999999</v>
      </c>
      <c r="I11" s="6">
        <v>12</v>
      </c>
      <c r="J11" s="27" t="s">
        <v>28</v>
      </c>
    </row>
    <row r="12" spans="1:10" ht="14" thickBot="1">
      <c r="A12" s="10" t="s">
        <v>18</v>
      </c>
      <c r="B12" s="11">
        <f>B19</f>
        <v>7.1875</v>
      </c>
      <c r="C12" s="11">
        <f>B23</f>
        <v>12.5</v>
      </c>
      <c r="D12" s="11">
        <f>E19</f>
        <v>13.375937499999999</v>
      </c>
      <c r="E12" s="11">
        <f>H17</f>
        <v>6.25</v>
      </c>
      <c r="F12" s="12">
        <f>E23</f>
        <v>4</v>
      </c>
      <c r="G12" s="11">
        <f>H17</f>
        <v>6.25</v>
      </c>
      <c r="H12" s="11">
        <f>SUM(B12:C12:D12:E12:F12:G12)</f>
        <v>49.563437499999999</v>
      </c>
      <c r="I12" s="28">
        <v>12</v>
      </c>
      <c r="J12" s="29" t="s">
        <v>28</v>
      </c>
    </row>
    <row r="13" spans="1:10">
      <c r="A13" s="91" t="s">
        <v>30</v>
      </c>
      <c r="B13" s="91"/>
      <c r="C13" s="91"/>
      <c r="D13" s="91"/>
      <c r="E13" s="91"/>
      <c r="F13" s="91"/>
      <c r="G13" s="91"/>
      <c r="H13" s="91"/>
      <c r="I13" s="91"/>
      <c r="J13" s="91"/>
    </row>
    <row r="14" spans="1:10" ht="14" thickBot="1">
      <c r="A14" s="92"/>
      <c r="B14" s="92"/>
      <c r="C14" s="92"/>
      <c r="D14" s="92"/>
      <c r="E14" s="92"/>
      <c r="F14" s="92"/>
      <c r="G14" s="92"/>
      <c r="H14" s="92"/>
      <c r="I14" s="92"/>
      <c r="J14" s="92"/>
    </row>
    <row r="15" spans="1:10">
      <c r="A15" s="22" t="s">
        <v>25</v>
      </c>
      <c r="B15" s="35">
        <v>50</v>
      </c>
      <c r="D15" s="22" t="s">
        <v>9</v>
      </c>
      <c r="E15" s="35">
        <v>93.05</v>
      </c>
      <c r="G15" s="22" t="s">
        <v>10</v>
      </c>
      <c r="H15" s="35">
        <v>50</v>
      </c>
    </row>
    <row r="16" spans="1:10">
      <c r="A16" s="17" t="s">
        <v>2</v>
      </c>
      <c r="B16" s="18">
        <f>B15*0.15</f>
        <v>7.5</v>
      </c>
      <c r="D16" s="17" t="s">
        <v>32</v>
      </c>
      <c r="E16" s="18">
        <f>E15*0.15</f>
        <v>13.9575</v>
      </c>
      <c r="G16" s="19" t="s">
        <v>21</v>
      </c>
      <c r="H16" s="34">
        <v>8</v>
      </c>
    </row>
    <row r="17" spans="1:8" s="3" customFormat="1" ht="14" thickBot="1">
      <c r="A17" s="19" t="s">
        <v>16</v>
      </c>
      <c r="B17" s="9">
        <f>SUM(B15:B16)</f>
        <v>57.5</v>
      </c>
      <c r="D17" s="19" t="s">
        <v>17</v>
      </c>
      <c r="E17" s="9">
        <f>SUM(E15:E16)</f>
        <v>107.00749999999999</v>
      </c>
      <c r="F17" s="4"/>
      <c r="G17" s="10" t="s">
        <v>22</v>
      </c>
      <c r="H17" s="13">
        <f>H15/H16</f>
        <v>6.25</v>
      </c>
    </row>
    <row r="18" spans="1:8">
      <c r="A18" s="17" t="s">
        <v>21</v>
      </c>
      <c r="B18" s="33">
        <v>8</v>
      </c>
      <c r="D18" s="17" t="s">
        <v>21</v>
      </c>
      <c r="E18" s="34">
        <v>8</v>
      </c>
    </row>
    <row r="19" spans="1:8" ht="14" thickBot="1">
      <c r="A19" s="10" t="s">
        <v>4</v>
      </c>
      <c r="B19" s="13">
        <f>B17/B18</f>
        <v>7.1875</v>
      </c>
      <c r="D19" s="10" t="s">
        <v>4</v>
      </c>
      <c r="E19" s="13">
        <f>E17/E18</f>
        <v>13.375937499999999</v>
      </c>
    </row>
    <row r="20" spans="1:8" ht="14" thickBot="1"/>
    <row r="21" spans="1:8">
      <c r="A21" s="22" t="s">
        <v>19</v>
      </c>
      <c r="B21" s="35">
        <v>100</v>
      </c>
      <c r="D21" s="22" t="s">
        <v>12</v>
      </c>
      <c r="E21" s="35">
        <v>64</v>
      </c>
    </row>
    <row r="22" spans="1:8">
      <c r="A22" s="19" t="s">
        <v>21</v>
      </c>
      <c r="B22" s="33">
        <v>8</v>
      </c>
      <c r="D22" s="19" t="s">
        <v>23</v>
      </c>
      <c r="E22" s="34">
        <v>16</v>
      </c>
    </row>
    <row r="23" spans="1:8" ht="14" thickBot="1">
      <c r="A23" s="20" t="s">
        <v>20</v>
      </c>
      <c r="B23" s="21">
        <f>B21/B22</f>
        <v>12.5</v>
      </c>
      <c r="D23" s="20" t="s">
        <v>24</v>
      </c>
      <c r="E23" s="21">
        <f>E21/E22</f>
        <v>4</v>
      </c>
    </row>
    <row r="25" spans="1:8">
      <c r="B25" s="1"/>
    </row>
    <row r="27" spans="1:8" s="3" customFormat="1">
      <c r="A27" s="3" t="s">
        <v>31</v>
      </c>
      <c r="B27" s="4"/>
      <c r="C27" s="36">
        <f>+B16+E16</f>
        <v>21.4575</v>
      </c>
      <c r="F27" s="4"/>
    </row>
    <row r="29" spans="1:8">
      <c r="B29" s="37" t="s">
        <v>33</v>
      </c>
    </row>
    <row r="32" spans="1:8">
      <c r="A32" s="3" t="s">
        <v>36</v>
      </c>
    </row>
    <row r="34" spans="1:1" ht="15">
      <c r="A34" s="38" t="s">
        <v>34</v>
      </c>
    </row>
    <row r="35" spans="1:1" ht="15">
      <c r="A35" s="38"/>
    </row>
    <row r="36" spans="1:1" ht="15">
      <c r="A36" s="38" t="s">
        <v>35</v>
      </c>
    </row>
    <row r="37" spans="1:1" ht="15">
      <c r="A37" s="38"/>
    </row>
    <row r="38" spans="1:1">
      <c r="A38" s="39" t="s">
        <v>37</v>
      </c>
    </row>
  </sheetData>
  <mergeCells count="2">
    <mergeCell ref="A1:J1"/>
    <mergeCell ref="A13:J14"/>
  </mergeCells>
  <phoneticPr fontId="1" type="noConversion"/>
  <pageMargins left="0.75" right="0.75" top="1" bottom="1"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9"/>
  <sheetViews>
    <sheetView workbookViewId="0">
      <selection activeCell="N29" sqref="N29"/>
    </sheetView>
  </sheetViews>
  <sheetFormatPr baseColWidth="10" defaultRowHeight="13"/>
  <cols>
    <col min="1" max="1" width="3.1640625" customWidth="1"/>
    <col min="2" max="2" width="20.33203125" customWidth="1"/>
    <col min="17" max="17" width="12" bestFit="1" customWidth="1"/>
  </cols>
  <sheetData>
    <row r="1" spans="1:17">
      <c r="A1" s="60"/>
      <c r="B1" s="54"/>
      <c r="C1" s="54"/>
      <c r="D1" s="54"/>
      <c r="E1" s="54"/>
      <c r="F1" s="54"/>
      <c r="G1" s="54"/>
      <c r="H1" s="54"/>
      <c r="I1" s="54"/>
      <c r="J1" s="54"/>
      <c r="K1" s="54"/>
      <c r="L1" s="54"/>
      <c r="M1" s="54"/>
      <c r="N1" s="54"/>
      <c r="O1" s="54"/>
      <c r="P1" s="54"/>
      <c r="Q1" s="54"/>
    </row>
    <row r="2" spans="1:17" s="71" customFormat="1" ht="20">
      <c r="A2" s="68"/>
      <c r="B2" s="69" t="s">
        <v>84</v>
      </c>
      <c r="C2" s="70"/>
      <c r="D2" s="70"/>
      <c r="E2" s="72"/>
      <c r="F2" s="68"/>
      <c r="G2" s="68"/>
      <c r="H2" s="68"/>
      <c r="I2" s="68"/>
      <c r="J2" s="68"/>
      <c r="K2" s="68"/>
      <c r="L2" s="68"/>
      <c r="M2" s="68"/>
      <c r="N2" s="68"/>
      <c r="O2" s="68"/>
      <c r="P2" s="68"/>
      <c r="Q2" s="68"/>
    </row>
    <row r="3" spans="1:17" ht="16">
      <c r="A3" s="54"/>
      <c r="B3" s="53"/>
      <c r="C3" s="54"/>
      <c r="D3" s="54"/>
      <c r="E3" s="54"/>
      <c r="F3" s="54"/>
      <c r="G3" s="54"/>
      <c r="H3" s="54"/>
      <c r="I3" s="54"/>
      <c r="J3" s="54"/>
      <c r="K3" s="54"/>
      <c r="L3" s="54"/>
      <c r="M3" s="54"/>
      <c r="N3" s="54"/>
      <c r="O3" s="54"/>
      <c r="P3" s="54"/>
      <c r="Q3" s="54"/>
    </row>
    <row r="4" spans="1:17" ht="16">
      <c r="A4" s="54"/>
      <c r="B4" s="65" t="s">
        <v>38</v>
      </c>
      <c r="C4" s="54"/>
      <c r="D4" s="65">
        <f>COUNTA(B8:B17)</f>
        <v>10</v>
      </c>
      <c r="E4" s="54"/>
      <c r="F4" s="54"/>
      <c r="G4" s="54"/>
      <c r="H4" s="54"/>
      <c r="I4" s="54"/>
      <c r="J4" s="54"/>
      <c r="K4" s="54"/>
      <c r="L4" s="54"/>
      <c r="M4" s="54"/>
      <c r="N4" s="54"/>
      <c r="O4" s="54"/>
      <c r="P4" s="54"/>
      <c r="Q4" s="54"/>
    </row>
    <row r="5" spans="1:17" ht="16">
      <c r="A5" s="54"/>
      <c r="B5" s="53"/>
      <c r="C5" s="54"/>
      <c r="D5" s="54"/>
      <c r="E5" s="54"/>
      <c r="F5" s="54"/>
      <c r="G5" s="54"/>
      <c r="H5" s="54"/>
      <c r="I5" s="54"/>
      <c r="J5" s="54"/>
      <c r="K5" s="54"/>
      <c r="L5" s="54"/>
      <c r="M5" s="54"/>
      <c r="N5" s="54"/>
      <c r="O5" s="54"/>
      <c r="P5" s="54"/>
      <c r="Q5" s="54"/>
    </row>
    <row r="6" spans="1:17" ht="16">
      <c r="A6" s="54"/>
      <c r="B6" s="65" t="s">
        <v>39</v>
      </c>
      <c r="C6" s="54"/>
      <c r="D6" s="65" t="s">
        <v>55</v>
      </c>
      <c r="E6" s="65" t="s">
        <v>56</v>
      </c>
      <c r="F6" s="65" t="s">
        <v>57</v>
      </c>
      <c r="G6" s="65" t="s">
        <v>58</v>
      </c>
      <c r="H6" s="65" t="s">
        <v>59</v>
      </c>
      <c r="I6" s="65" t="s">
        <v>60</v>
      </c>
      <c r="J6" s="65" t="s">
        <v>61</v>
      </c>
      <c r="K6" s="65" t="s">
        <v>62</v>
      </c>
      <c r="L6" s="65" t="s">
        <v>63</v>
      </c>
      <c r="M6" s="65" t="s">
        <v>64</v>
      </c>
      <c r="N6" s="62"/>
      <c r="O6" s="65" t="s">
        <v>65</v>
      </c>
      <c r="P6" s="62"/>
      <c r="Q6" s="73" t="s">
        <v>70</v>
      </c>
    </row>
    <row r="7" spans="1:17" ht="16">
      <c r="A7" s="54"/>
      <c r="B7" s="53"/>
      <c r="C7" s="54"/>
      <c r="D7" s="54"/>
      <c r="E7" s="54"/>
      <c r="F7" s="54"/>
      <c r="G7" s="54"/>
      <c r="H7" s="54"/>
      <c r="I7" s="54"/>
      <c r="J7" s="54"/>
      <c r="K7" s="54"/>
      <c r="L7" s="54"/>
      <c r="M7" s="54"/>
      <c r="N7" s="54"/>
      <c r="O7" s="54"/>
      <c r="P7" s="54"/>
      <c r="Q7" s="54"/>
    </row>
    <row r="8" spans="1:17" ht="16">
      <c r="A8" s="54"/>
      <c r="B8" s="43" t="s">
        <v>93</v>
      </c>
      <c r="C8" s="54"/>
      <c r="D8" s="43">
        <v>0</v>
      </c>
      <c r="E8" s="43">
        <v>1</v>
      </c>
      <c r="F8" s="43"/>
      <c r="G8" s="44"/>
      <c r="H8" s="44"/>
      <c r="I8" s="44"/>
      <c r="J8" s="43"/>
      <c r="K8" s="44"/>
      <c r="L8" s="44"/>
      <c r="M8" s="44"/>
      <c r="N8" s="53">
        <f>SUM(D8:M8)</f>
        <v>1</v>
      </c>
      <c r="O8" s="54">
        <f>IF(N8&lt;2,2,+N8)</f>
        <v>2</v>
      </c>
      <c r="P8" s="60" t="str">
        <f t="shared" ref="P8:P17" si="0">IF(N8&lt;2,"*","")</f>
        <v>*</v>
      </c>
      <c r="Q8" s="57">
        <f>+$Q$33*O8</f>
        <v>13</v>
      </c>
    </row>
    <row r="9" spans="1:17" ht="16">
      <c r="A9" s="54"/>
      <c r="B9" s="43" t="s">
        <v>94</v>
      </c>
      <c r="C9" s="54"/>
      <c r="D9" s="43">
        <v>2</v>
      </c>
      <c r="E9" s="43">
        <v>2</v>
      </c>
      <c r="F9" s="43"/>
      <c r="G9" s="44"/>
      <c r="H9" s="44"/>
      <c r="I9" s="44"/>
      <c r="J9" s="43"/>
      <c r="K9" s="44"/>
      <c r="L9" s="44"/>
      <c r="M9" s="44"/>
      <c r="N9" s="53">
        <f t="shared" ref="N9:N17" si="1">SUM(D9:M9)</f>
        <v>4</v>
      </c>
      <c r="O9" s="54">
        <f t="shared" ref="O9:O17" si="2">IF(N9&lt;2,2,+N9)</f>
        <v>4</v>
      </c>
      <c r="P9" s="60" t="str">
        <f t="shared" si="0"/>
        <v/>
      </c>
      <c r="Q9" s="57">
        <f t="shared" ref="Q9:Q17" si="3">+$Q$33*O9</f>
        <v>26</v>
      </c>
    </row>
    <row r="10" spans="1:17" ht="16">
      <c r="A10" s="54"/>
      <c r="B10" s="43" t="s">
        <v>40</v>
      </c>
      <c r="C10" s="54"/>
      <c r="D10" s="43">
        <v>2</v>
      </c>
      <c r="E10" s="43">
        <v>1</v>
      </c>
      <c r="F10" s="43">
        <v>3</v>
      </c>
      <c r="G10" s="44"/>
      <c r="H10" s="44"/>
      <c r="I10" s="44"/>
      <c r="J10" s="43"/>
      <c r="K10" s="44"/>
      <c r="L10" s="44"/>
      <c r="M10" s="44"/>
      <c r="N10" s="53">
        <f t="shared" si="1"/>
        <v>6</v>
      </c>
      <c r="O10" s="54">
        <f t="shared" si="2"/>
        <v>6</v>
      </c>
      <c r="P10" s="60" t="str">
        <f t="shared" si="0"/>
        <v/>
      </c>
      <c r="Q10" s="57">
        <f t="shared" si="3"/>
        <v>39</v>
      </c>
    </row>
    <row r="11" spans="1:17" ht="16">
      <c r="A11" s="54"/>
      <c r="B11" s="43" t="s">
        <v>41</v>
      </c>
      <c r="C11" s="54"/>
      <c r="D11" s="43">
        <v>1</v>
      </c>
      <c r="E11" s="43">
        <v>1</v>
      </c>
      <c r="F11" s="43">
        <v>3</v>
      </c>
      <c r="G11" s="44">
        <v>5</v>
      </c>
      <c r="H11" s="44"/>
      <c r="I11" s="44"/>
      <c r="J11" s="43"/>
      <c r="K11" s="44"/>
      <c r="L11" s="44"/>
      <c r="M11" s="44"/>
      <c r="N11" s="53">
        <f t="shared" si="1"/>
        <v>10</v>
      </c>
      <c r="O11" s="54">
        <f t="shared" si="2"/>
        <v>10</v>
      </c>
      <c r="P11" s="60" t="str">
        <f t="shared" si="0"/>
        <v/>
      </c>
      <c r="Q11" s="57">
        <f t="shared" si="3"/>
        <v>65</v>
      </c>
    </row>
    <row r="12" spans="1:17" ht="16">
      <c r="A12" s="54"/>
      <c r="B12" s="43" t="s">
        <v>42</v>
      </c>
      <c r="C12" s="54"/>
      <c r="D12" s="43">
        <v>2</v>
      </c>
      <c r="E12" s="43">
        <v>1</v>
      </c>
      <c r="F12" s="43"/>
      <c r="G12" s="44">
        <v>2</v>
      </c>
      <c r="H12" s="44"/>
      <c r="I12" s="44"/>
      <c r="J12" s="43"/>
      <c r="K12" s="44"/>
      <c r="L12" s="44"/>
      <c r="M12" s="44"/>
      <c r="N12" s="53">
        <f t="shared" si="1"/>
        <v>5</v>
      </c>
      <c r="O12" s="54">
        <f t="shared" si="2"/>
        <v>5</v>
      </c>
      <c r="P12" s="60" t="str">
        <f t="shared" si="0"/>
        <v/>
      </c>
      <c r="Q12" s="57">
        <f t="shared" si="3"/>
        <v>32.5</v>
      </c>
    </row>
    <row r="13" spans="1:17" ht="16">
      <c r="A13" s="54"/>
      <c r="B13" s="43" t="s">
        <v>43</v>
      </c>
      <c r="C13" s="54"/>
      <c r="D13" s="43">
        <v>2</v>
      </c>
      <c r="E13" s="43">
        <v>0</v>
      </c>
      <c r="F13" s="43"/>
      <c r="G13" s="44">
        <v>2</v>
      </c>
      <c r="H13" s="44"/>
      <c r="I13" s="44"/>
      <c r="J13" s="43"/>
      <c r="K13" s="44"/>
      <c r="L13" s="44"/>
      <c r="M13" s="44"/>
      <c r="N13" s="53">
        <f t="shared" si="1"/>
        <v>4</v>
      </c>
      <c r="O13" s="54">
        <f t="shared" si="2"/>
        <v>4</v>
      </c>
      <c r="P13" s="60" t="str">
        <f t="shared" si="0"/>
        <v/>
      </c>
      <c r="Q13" s="57">
        <f t="shared" si="3"/>
        <v>26</v>
      </c>
    </row>
    <row r="14" spans="1:17" ht="16">
      <c r="A14" s="54"/>
      <c r="B14" s="43" t="s">
        <v>44</v>
      </c>
      <c r="C14" s="54"/>
      <c r="D14" s="43">
        <v>2</v>
      </c>
      <c r="E14" s="43">
        <v>2</v>
      </c>
      <c r="F14" s="43"/>
      <c r="G14" s="44">
        <v>1</v>
      </c>
      <c r="H14" s="44"/>
      <c r="I14" s="44"/>
      <c r="J14" s="43"/>
      <c r="K14" s="44"/>
      <c r="L14" s="44"/>
      <c r="M14" s="44"/>
      <c r="N14" s="53">
        <f t="shared" si="1"/>
        <v>5</v>
      </c>
      <c r="O14" s="54">
        <f t="shared" si="2"/>
        <v>5</v>
      </c>
      <c r="P14" s="60" t="str">
        <f t="shared" si="0"/>
        <v/>
      </c>
      <c r="Q14" s="57">
        <f t="shared" si="3"/>
        <v>32.5</v>
      </c>
    </row>
    <row r="15" spans="1:17" ht="16">
      <c r="A15" s="54"/>
      <c r="B15" s="43" t="s">
        <v>45</v>
      </c>
      <c r="C15" s="54"/>
      <c r="D15" s="43">
        <v>2</v>
      </c>
      <c r="E15" s="43">
        <v>1</v>
      </c>
      <c r="F15" s="43">
        <v>2</v>
      </c>
      <c r="G15" s="44"/>
      <c r="H15" s="44"/>
      <c r="I15" s="44"/>
      <c r="J15" s="43"/>
      <c r="K15" s="44"/>
      <c r="L15" s="44"/>
      <c r="M15" s="44"/>
      <c r="N15" s="53">
        <f t="shared" si="1"/>
        <v>5</v>
      </c>
      <c r="O15" s="54">
        <f t="shared" si="2"/>
        <v>5</v>
      </c>
      <c r="P15" s="60" t="str">
        <f t="shared" si="0"/>
        <v/>
      </c>
      <c r="Q15" s="57">
        <f t="shared" si="3"/>
        <v>32.5</v>
      </c>
    </row>
    <row r="16" spans="1:17" ht="16">
      <c r="A16" s="54"/>
      <c r="B16" s="43" t="s">
        <v>46</v>
      </c>
      <c r="C16" s="54"/>
      <c r="D16" s="43">
        <v>1</v>
      </c>
      <c r="E16" s="43">
        <v>1</v>
      </c>
      <c r="F16" s="43"/>
      <c r="G16" s="44"/>
      <c r="H16" s="44"/>
      <c r="I16" s="44"/>
      <c r="J16" s="43"/>
      <c r="K16" s="44"/>
      <c r="L16" s="44"/>
      <c r="M16" s="44"/>
      <c r="N16" s="53">
        <f t="shared" si="1"/>
        <v>2</v>
      </c>
      <c r="O16" s="54">
        <f t="shared" si="2"/>
        <v>2</v>
      </c>
      <c r="P16" s="60" t="str">
        <f t="shared" si="0"/>
        <v/>
      </c>
      <c r="Q16" s="57">
        <f t="shared" si="3"/>
        <v>13</v>
      </c>
    </row>
    <row r="17" spans="1:17" ht="16">
      <c r="A17" s="54"/>
      <c r="B17" s="43" t="s">
        <v>47</v>
      </c>
      <c r="C17" s="54"/>
      <c r="D17" s="43">
        <v>0</v>
      </c>
      <c r="E17" s="43">
        <v>1</v>
      </c>
      <c r="F17" s="43"/>
      <c r="G17" s="44"/>
      <c r="H17" s="44"/>
      <c r="I17" s="44"/>
      <c r="J17" s="43"/>
      <c r="K17" s="44"/>
      <c r="L17" s="44"/>
      <c r="M17" s="44"/>
      <c r="N17" s="53">
        <f t="shared" si="1"/>
        <v>1</v>
      </c>
      <c r="O17" s="54">
        <f t="shared" si="2"/>
        <v>2</v>
      </c>
      <c r="P17" s="60" t="str">
        <f t="shared" si="0"/>
        <v>*</v>
      </c>
      <c r="Q17" s="57">
        <f t="shared" si="3"/>
        <v>13</v>
      </c>
    </row>
    <row r="18" spans="1:17" ht="16">
      <c r="A18" s="54"/>
      <c r="B18" s="54"/>
      <c r="C18" s="54"/>
      <c r="D18" s="54"/>
      <c r="E18" s="54"/>
      <c r="F18" s="54"/>
      <c r="G18" s="54"/>
      <c r="H18" s="54"/>
      <c r="I18" s="54"/>
      <c r="J18" s="54"/>
      <c r="K18" s="54"/>
      <c r="L18" s="54"/>
      <c r="M18" s="54"/>
      <c r="N18" s="54"/>
      <c r="O18" s="53" t="s">
        <v>48</v>
      </c>
      <c r="P18" s="60" t="s">
        <v>71</v>
      </c>
      <c r="Q18" s="54"/>
    </row>
    <row r="19" spans="1:17" ht="16">
      <c r="A19" s="54"/>
      <c r="B19" s="54"/>
      <c r="C19" s="54"/>
      <c r="D19" s="54"/>
      <c r="E19" s="54"/>
      <c r="F19" s="54"/>
      <c r="G19" s="54"/>
      <c r="H19" s="54"/>
      <c r="I19" s="54"/>
      <c r="J19" s="54"/>
      <c r="K19" s="54"/>
      <c r="L19" s="54"/>
      <c r="M19" s="54"/>
      <c r="N19" s="66"/>
      <c r="O19" s="53">
        <f>SUM(O8:O17)</f>
        <v>45</v>
      </c>
      <c r="P19" s="54"/>
      <c r="Q19" s="54"/>
    </row>
    <row r="20" spans="1:17" ht="16">
      <c r="A20" s="54"/>
      <c r="B20" s="53" t="s">
        <v>73</v>
      </c>
      <c r="C20" s="54"/>
      <c r="D20" s="43">
        <v>5</v>
      </c>
      <c r="E20" s="43">
        <v>4</v>
      </c>
      <c r="F20" s="44"/>
      <c r="G20" s="44"/>
      <c r="H20" s="44"/>
      <c r="I20" s="44"/>
      <c r="J20" s="44"/>
      <c r="K20" s="43"/>
      <c r="L20" s="44"/>
      <c r="M20" s="74"/>
      <c r="N20" s="53">
        <f t="shared" ref="N20" si="4">SUM(D20:M20)</f>
        <v>9</v>
      </c>
      <c r="O20" s="54"/>
      <c r="P20" s="54"/>
      <c r="Q20" s="59">
        <f>SUM(Q8:Q17)</f>
        <v>292.5</v>
      </c>
    </row>
    <row r="21" spans="1:17" ht="16">
      <c r="A21" s="54"/>
      <c r="B21" s="65"/>
      <c r="C21" s="54"/>
      <c r="D21" s="54"/>
      <c r="E21" s="54"/>
      <c r="F21" s="54"/>
      <c r="G21" s="54"/>
      <c r="H21" s="54"/>
      <c r="I21" s="54"/>
      <c r="J21" s="54"/>
      <c r="K21" s="54"/>
      <c r="L21" s="54"/>
      <c r="M21" s="54"/>
      <c r="N21" s="54"/>
      <c r="O21" s="54"/>
      <c r="P21" s="54"/>
      <c r="Q21" s="54"/>
    </row>
    <row r="22" spans="1:17" ht="16">
      <c r="A22" s="54"/>
      <c r="B22" s="65" t="s">
        <v>49</v>
      </c>
      <c r="C22" s="54"/>
      <c r="D22" s="54"/>
      <c r="E22" s="54"/>
      <c r="F22" s="54"/>
      <c r="G22" s="54"/>
      <c r="H22" s="54"/>
      <c r="I22" s="54"/>
      <c r="J22" s="54"/>
      <c r="K22" s="54"/>
      <c r="L22" s="54"/>
      <c r="M22" s="54"/>
      <c r="N22" s="54"/>
      <c r="O22" s="54"/>
      <c r="P22" s="56" t="s">
        <v>82</v>
      </c>
      <c r="Q22" s="57">
        <f>+G27</f>
        <v>15.965999999999999</v>
      </c>
    </row>
    <row r="23" spans="1:17" ht="16">
      <c r="A23" s="54"/>
      <c r="B23" s="65"/>
      <c r="C23" s="54"/>
      <c r="D23" s="54"/>
      <c r="E23" s="54"/>
      <c r="F23" s="54"/>
      <c r="G23" s="54"/>
      <c r="H23" s="54"/>
      <c r="I23" s="54"/>
      <c r="J23" s="54"/>
      <c r="K23" s="54"/>
      <c r="L23" s="54"/>
      <c r="M23" s="54"/>
      <c r="N23" s="54"/>
      <c r="O23" s="54"/>
      <c r="P23" s="56" t="s">
        <v>85</v>
      </c>
      <c r="Q23" s="57">
        <f>+G24</f>
        <v>90</v>
      </c>
    </row>
    <row r="24" spans="1:17" ht="16">
      <c r="A24" s="54"/>
      <c r="B24" s="53" t="s">
        <v>72</v>
      </c>
      <c r="C24" s="54"/>
      <c r="D24" s="54"/>
      <c r="E24" s="53">
        <f>+N20</f>
        <v>9</v>
      </c>
      <c r="F24" s="54"/>
      <c r="G24" s="57">
        <f>+E24*10</f>
        <v>90</v>
      </c>
      <c r="H24" s="53" t="s">
        <v>74</v>
      </c>
      <c r="I24" s="55"/>
      <c r="J24" s="54"/>
      <c r="K24" s="54"/>
      <c r="L24" s="54"/>
      <c r="M24" s="55"/>
      <c r="N24" s="54"/>
      <c r="O24" s="54"/>
      <c r="P24" s="56" t="s">
        <v>86</v>
      </c>
      <c r="Q24" s="57">
        <f>+Q20-J33</f>
        <v>12.5</v>
      </c>
    </row>
    <row r="25" spans="1:17" ht="17" thickBot="1">
      <c r="A25" s="54"/>
      <c r="B25" s="53" t="s">
        <v>50</v>
      </c>
      <c r="C25" s="53" t="s">
        <v>51</v>
      </c>
      <c r="D25" s="54"/>
      <c r="E25" s="45">
        <v>62.57</v>
      </c>
      <c r="F25" s="58" t="s">
        <v>75</v>
      </c>
      <c r="G25" s="57">
        <f>+E25</f>
        <v>62.57</v>
      </c>
      <c r="H25" s="54"/>
      <c r="I25" s="55"/>
      <c r="J25" s="54"/>
      <c r="K25" s="54"/>
      <c r="L25" s="54"/>
      <c r="M25" s="55"/>
      <c r="N25" s="54"/>
      <c r="O25" s="54"/>
      <c r="P25" s="54"/>
      <c r="Q25" s="54"/>
    </row>
    <row r="26" spans="1:17" ht="22" thickTop="1" thickBot="1">
      <c r="A26" s="54"/>
      <c r="B26" s="53" t="s">
        <v>50</v>
      </c>
      <c r="C26" s="53" t="s">
        <v>52</v>
      </c>
      <c r="D26" s="54"/>
      <c r="E26" s="45">
        <v>43.87</v>
      </c>
      <c r="F26" s="54"/>
      <c r="G26" s="57">
        <f>+E26</f>
        <v>43.87</v>
      </c>
      <c r="H26" s="54"/>
      <c r="I26" s="55"/>
      <c r="J26" s="54"/>
      <c r="K26" s="54"/>
      <c r="L26" s="54"/>
      <c r="M26" s="55"/>
      <c r="N26" s="76"/>
      <c r="O26" s="77"/>
      <c r="P26" s="78" t="s">
        <v>95</v>
      </c>
      <c r="Q26" s="79">
        <f>SUM(Q22:Q24)</f>
        <v>118.46599999999999</v>
      </c>
    </row>
    <row r="27" spans="1:17" ht="17" thickTop="1">
      <c r="A27" s="54"/>
      <c r="B27" s="53" t="s">
        <v>76</v>
      </c>
      <c r="C27" s="55"/>
      <c r="D27" s="54"/>
      <c r="E27" s="59"/>
      <c r="F27" s="54"/>
      <c r="G27" s="57">
        <f>+(G26+G25)*0.15</f>
        <v>15.965999999999999</v>
      </c>
      <c r="H27" s="54"/>
      <c r="I27" s="54"/>
      <c r="J27" s="54"/>
      <c r="K27" s="55"/>
      <c r="L27" s="54"/>
      <c r="M27" s="54"/>
      <c r="N27" s="54"/>
      <c r="O27" s="54"/>
      <c r="P27" s="54"/>
      <c r="Q27" s="54"/>
    </row>
    <row r="28" spans="1:17" ht="16">
      <c r="A28" s="54"/>
      <c r="B28" s="53" t="s">
        <v>90</v>
      </c>
      <c r="C28" s="55"/>
      <c r="D28" s="54"/>
      <c r="E28" s="45"/>
      <c r="F28" s="58" t="s">
        <v>75</v>
      </c>
      <c r="G28" s="57">
        <f>+E28*1.15</f>
        <v>0</v>
      </c>
      <c r="H28" s="60" t="s">
        <v>83</v>
      </c>
      <c r="I28" s="54"/>
      <c r="J28" s="54"/>
      <c r="K28" s="55"/>
      <c r="L28" s="54"/>
      <c r="M28" s="54"/>
      <c r="N28" s="54"/>
      <c r="O28" s="54"/>
      <c r="P28" s="54"/>
      <c r="Q28" s="54"/>
    </row>
    <row r="29" spans="1:17" ht="16">
      <c r="A29" s="54"/>
      <c r="B29" s="53" t="s">
        <v>89</v>
      </c>
      <c r="C29" s="55"/>
      <c r="D29" s="54"/>
      <c r="E29" s="45">
        <v>58</v>
      </c>
      <c r="F29" s="58" t="s">
        <v>75</v>
      </c>
      <c r="G29" s="57">
        <f>+E29*1.15</f>
        <v>66.699999999999989</v>
      </c>
      <c r="H29" s="60" t="s">
        <v>83</v>
      </c>
      <c r="I29" s="54"/>
      <c r="J29" s="54"/>
      <c r="K29" s="55"/>
      <c r="L29" s="54"/>
      <c r="M29" s="54"/>
      <c r="N29" s="54"/>
      <c r="O29" s="54"/>
      <c r="P29" s="54"/>
      <c r="Q29" s="54"/>
    </row>
    <row r="30" spans="1:17" ht="17" thickBot="1">
      <c r="A30" s="54"/>
      <c r="B30" s="53"/>
      <c r="C30" s="55"/>
      <c r="D30" s="54"/>
      <c r="E30" s="54"/>
      <c r="F30" s="58"/>
      <c r="G30" s="62"/>
      <c r="H30" s="54"/>
      <c r="I30" s="54"/>
      <c r="J30" s="54"/>
      <c r="K30" s="55"/>
      <c r="L30" s="54"/>
      <c r="M30" s="54"/>
      <c r="N30" s="54"/>
      <c r="O30" s="54"/>
      <c r="P30" s="54"/>
      <c r="Q30" s="54"/>
    </row>
    <row r="31" spans="1:17" ht="17" thickTop="1">
      <c r="A31" s="54"/>
      <c r="B31" s="53" t="s">
        <v>91</v>
      </c>
      <c r="C31" s="54"/>
      <c r="D31" s="55"/>
      <c r="E31" s="45">
        <v>0</v>
      </c>
      <c r="F31" s="54"/>
      <c r="G31" s="57">
        <f>+E31</f>
        <v>0</v>
      </c>
      <c r="H31" s="61" t="s">
        <v>77</v>
      </c>
      <c r="I31" s="54"/>
      <c r="J31" s="54"/>
      <c r="K31" s="54"/>
      <c r="L31" s="55"/>
      <c r="M31" s="54"/>
      <c r="N31" s="54"/>
      <c r="O31" s="54"/>
      <c r="P31" s="93" t="s">
        <v>81</v>
      </c>
      <c r="Q31" s="94"/>
    </row>
    <row r="32" spans="1:17" ht="16">
      <c r="A32" s="54"/>
      <c r="B32" s="53" t="s">
        <v>53</v>
      </c>
      <c r="C32" s="54"/>
      <c r="D32" s="54"/>
      <c r="E32" s="54"/>
      <c r="F32" s="54"/>
      <c r="G32" s="62"/>
      <c r="H32" s="54"/>
      <c r="I32" s="54"/>
      <c r="J32" s="54"/>
      <c r="K32" s="54"/>
      <c r="L32" s="54"/>
      <c r="M32" s="54"/>
      <c r="N32" s="54"/>
      <c r="O32" s="53"/>
      <c r="P32" s="47"/>
      <c r="Q32" s="48"/>
    </row>
    <row r="33" spans="1:22" ht="16">
      <c r="A33" s="54"/>
      <c r="B33" s="54"/>
      <c r="C33" s="54"/>
      <c r="D33" s="54"/>
      <c r="E33" s="62"/>
      <c r="F33" s="56" t="s">
        <v>78</v>
      </c>
      <c r="G33" s="57">
        <f>SUM(G24:G32)</f>
        <v>279.10599999999999</v>
      </c>
      <c r="H33" s="62"/>
      <c r="I33" s="56" t="s">
        <v>79</v>
      </c>
      <c r="J33" s="63">
        <f>ROUNDUP(G33,0)</f>
        <v>280</v>
      </c>
      <c r="K33" s="62"/>
      <c r="L33" s="62"/>
      <c r="M33" s="56" t="s">
        <v>80</v>
      </c>
      <c r="N33" s="57">
        <f>+J33/O19</f>
        <v>6.2222222222222223</v>
      </c>
      <c r="O33" s="64"/>
      <c r="P33" s="49" t="s">
        <v>88</v>
      </c>
      <c r="Q33" s="50">
        <f>+U33</f>
        <v>6.5</v>
      </c>
      <c r="R33" s="46"/>
      <c r="S33" s="42">
        <f>+N33*2</f>
        <v>12.444444444444445</v>
      </c>
      <c r="T33" s="42">
        <f>ROUNDUP(S33,0)</f>
        <v>13</v>
      </c>
      <c r="U33" s="42">
        <f>+T33/2</f>
        <v>6.5</v>
      </c>
      <c r="V33" s="46"/>
    </row>
    <row r="34" spans="1:22" ht="17" thickBot="1">
      <c r="A34" s="54"/>
      <c r="B34" s="54"/>
      <c r="C34" s="54"/>
      <c r="D34" s="54"/>
      <c r="E34" s="54"/>
      <c r="F34" s="54"/>
      <c r="G34" s="59"/>
      <c r="H34" s="54"/>
      <c r="I34" s="54"/>
      <c r="J34" s="54"/>
      <c r="K34" s="54"/>
      <c r="L34" s="54"/>
      <c r="M34" s="54"/>
      <c r="N34" s="54"/>
      <c r="O34" s="53"/>
      <c r="P34" s="51"/>
      <c r="Q34" s="52"/>
    </row>
    <row r="35" spans="1:22" ht="17" thickTop="1">
      <c r="A35" s="54"/>
      <c r="B35" s="54"/>
      <c r="C35" s="54"/>
      <c r="D35" s="54"/>
      <c r="E35" s="54"/>
      <c r="F35" s="54"/>
      <c r="G35" s="59"/>
      <c r="H35" s="54"/>
      <c r="I35" s="54"/>
      <c r="J35" s="54"/>
      <c r="K35" s="54"/>
      <c r="L35" s="54"/>
      <c r="M35" s="54"/>
      <c r="N35" s="54"/>
      <c r="O35" s="53"/>
      <c r="P35" s="53"/>
      <c r="Q35" s="75" t="s">
        <v>87</v>
      </c>
    </row>
    <row r="36" spans="1:22" ht="16">
      <c r="A36" s="54"/>
      <c r="B36" s="54"/>
      <c r="C36" s="54"/>
      <c r="D36" s="54"/>
      <c r="E36" s="54"/>
      <c r="F36" s="54"/>
      <c r="G36" s="59"/>
      <c r="H36" s="54"/>
      <c r="I36" s="54"/>
      <c r="J36" s="54"/>
      <c r="K36" s="54"/>
      <c r="L36" s="54"/>
      <c r="M36" s="54"/>
      <c r="N36" s="54"/>
      <c r="O36" s="53"/>
      <c r="P36" s="67"/>
      <c r="Q36" s="67"/>
    </row>
    <row r="37" spans="1:22" ht="16">
      <c r="A37" s="54"/>
      <c r="B37" s="53" t="s">
        <v>92</v>
      </c>
      <c r="C37" s="54"/>
      <c r="D37" s="54"/>
      <c r="E37" s="54"/>
      <c r="F37" s="54"/>
      <c r="G37" s="54"/>
      <c r="H37" s="54"/>
      <c r="I37" s="54"/>
      <c r="J37" s="54"/>
      <c r="K37" s="54"/>
      <c r="L37" s="54"/>
      <c r="M37" s="54"/>
      <c r="N37" s="54"/>
      <c r="O37" s="54"/>
      <c r="P37" s="54"/>
      <c r="Q37" s="54"/>
    </row>
    <row r="38" spans="1:22">
      <c r="A38" s="54"/>
      <c r="B38" s="54"/>
      <c r="C38" s="54"/>
      <c r="D38" s="54"/>
      <c r="E38" s="54"/>
      <c r="F38" s="54"/>
      <c r="G38" s="54"/>
      <c r="H38" s="54"/>
      <c r="I38" s="54"/>
      <c r="J38" s="54"/>
      <c r="K38" s="54"/>
      <c r="L38" s="54"/>
      <c r="M38" s="54"/>
      <c r="N38" s="54"/>
      <c r="O38" s="54"/>
      <c r="P38" s="54"/>
      <c r="Q38" s="54"/>
    </row>
    <row r="39" spans="1:22" ht="16">
      <c r="A39" s="54"/>
      <c r="B39" s="53" t="s">
        <v>54</v>
      </c>
      <c r="C39" s="54"/>
      <c r="D39" s="54"/>
      <c r="E39" s="54"/>
      <c r="F39" s="54"/>
      <c r="G39" s="54"/>
      <c r="H39" s="54"/>
      <c r="I39" s="54"/>
      <c r="J39" s="54"/>
      <c r="K39" s="54"/>
      <c r="L39" s="54"/>
      <c r="M39" s="54"/>
      <c r="N39" s="54"/>
      <c r="O39" s="54"/>
      <c r="P39" s="54"/>
      <c r="Q39" s="54"/>
    </row>
  </sheetData>
  <mergeCells count="1">
    <mergeCell ref="P31:Q3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Notes.</vt:lpstr>
      <vt:lpstr>Simple Trip - No Storage</vt:lpstr>
      <vt:lpstr>Stored Boat - Per Dive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2015-06-29T11:25:44Z</cp:lastPrinted>
  <dcterms:created xsi:type="dcterms:W3CDTF">2015-06-28T17:12:33Z</dcterms:created>
  <dcterms:modified xsi:type="dcterms:W3CDTF">2019-03-20T11:49:06Z</dcterms:modified>
</cp:coreProperties>
</file>